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915" windowHeight="11565"/>
  </bookViews>
  <sheets>
    <sheet name="rejestr_wyborcow_20160415_1210" sheetId="1" r:id="rId1"/>
  </sheets>
  <definedNames>
    <definedName name="_xlnm.Print_Area" localSheetId="0">rejestr_wyborcow_20160415_1210!$A$1:$V$69</definedName>
  </definedNames>
  <calcPr calcId="145621"/>
</workbook>
</file>

<file path=xl/calcChain.xml><?xml version="1.0" encoding="utf-8"?>
<calcChain xmlns="http://schemas.openxmlformats.org/spreadsheetml/2006/main">
  <c r="A6" i="1" l="1"/>
  <c r="A7" i="1"/>
  <c r="A8" i="1"/>
  <c r="A9" i="1"/>
  <c r="A10" i="1"/>
  <c r="A11" i="1"/>
  <c r="A12" i="1"/>
  <c r="A13" i="1"/>
  <c r="A15" i="1"/>
  <c r="A16" i="1"/>
  <c r="A17" i="1"/>
  <c r="A18" i="1"/>
  <c r="A19" i="1"/>
  <c r="A20" i="1"/>
  <c r="A21" i="1"/>
  <c r="A22" i="1"/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D69" i="1"/>
  <c r="A23" i="1"/>
  <c r="A25" i="1"/>
  <c r="A26" i="1"/>
  <c r="A27" i="1"/>
  <c r="A28" i="1"/>
  <c r="A30" i="1"/>
  <c r="A31" i="1"/>
  <c r="A32" i="1"/>
  <c r="A33" i="1"/>
  <c r="A34" i="1"/>
  <c r="A36" i="1"/>
  <c r="A37" i="1"/>
  <c r="A38" i="1"/>
  <c r="A39" i="1"/>
  <c r="A41" i="1"/>
  <c r="A42" i="1"/>
  <c r="A43" i="1"/>
  <c r="A44" i="1"/>
  <c r="A45" i="1"/>
  <c r="A46" i="1"/>
  <c r="A47" i="1"/>
  <c r="A48" i="1"/>
  <c r="A49" i="1"/>
  <c r="A50" i="1"/>
  <c r="A51" i="1"/>
  <c r="A53" i="1"/>
  <c r="A54" i="1"/>
  <c r="A55" i="1"/>
  <c r="A56" i="1"/>
  <c r="A57" i="1"/>
  <c r="A58" i="1"/>
  <c r="A60" i="1"/>
  <c r="A61" i="1"/>
  <c r="A62" i="1"/>
  <c r="A63" i="1"/>
  <c r="A64" i="1"/>
  <c r="A65" i="1"/>
  <c r="A67" i="1"/>
</calcChain>
</file>

<file path=xl/sharedStrings.xml><?xml version="1.0" encoding="utf-8"?>
<sst xmlns="http://schemas.openxmlformats.org/spreadsheetml/2006/main" count="143" uniqueCount="98">
  <si>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</si>
  <si>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</si>
  <si>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</si>
  <si>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</si>
  <si>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</si>
  <si>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</si>
  <si>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</si>
  <si>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</si>
  <si>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Informacja o liczbie wyborców wpisanych §1</t>
  </si>
  <si>
    <t>Informacja o liczbie wyborców wpisanych §2</t>
  </si>
  <si>
    <t>Informacja o liczbie wyborców wpisanych §3</t>
  </si>
  <si>
    <t>Informacja o liczbie wyborców wpisanych w części B</t>
  </si>
  <si>
    <t>Informacja o liczbie wyborców skreślonych ogółem w części A i B (§6 ust. 1)</t>
  </si>
  <si>
    <t>Informacja o liczbie wyborców skreślonych część A ogółem</t>
  </si>
  <si>
    <t>Informacja o liczbie wyborców skreślonych część A pkt 1</t>
  </si>
  <si>
    <t>Informacja o liczbie wyborców skreślonych część A pkt 2</t>
  </si>
  <si>
    <t>Informacja o liczbie wyborców skreślonych część A pkt 3</t>
  </si>
  <si>
    <t>Informacja o liczbie wyborców skreślonych część B ogółem</t>
  </si>
  <si>
    <t>Informacja o liczbie wyborców skreślonych część B pkt 1</t>
  </si>
  <si>
    <t>Informacja o liczbie wyborców skreślonych część B pkt 2</t>
  </si>
  <si>
    <t>Informacja o liczbie wyborców skreślonych część B pkt 3</t>
  </si>
  <si>
    <t>Informacja o liczbie wyborców skreślonych w części A i B (§6 ust. 2)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</si>
  <si>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</si>
  <si>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</si>
  <si>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</si>
  <si>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</si>
  <si>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</si>
  <si>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</si>
  <si>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</si>
  <si>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</si>
  <si>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</si>
  <si>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</si>
  <si>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</si>
  <si>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</si>
  <si>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</si>
  <si>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</si>
  <si>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</si>
  <si>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</si>
  <si>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</si>
  <si>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</si>
  <si>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</si>
  <si>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</si>
  <si>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</si>
  <si>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</si>
  <si>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</si>
  <si>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</si>
  <si>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</si>
  <si>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</si>
  <si>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</si>
  <si>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</si>
  <si>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</si>
  <si>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</si>
  <si>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</si>
  <si>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</si>
  <si>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</si>
  <si>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</si>
  <si>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</si>
  <si>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</si>
  <si>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</si>
  <si>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</si>
  <si>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</si>
  <si>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</si>
  <si>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</si>
  <si>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</si>
  <si>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</si>
  <si>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</si>
  <si>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</si>
  <si>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</si>
  <si>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</si>
  <si>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</si>
  <si>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</si>
  <si>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</si>
  <si>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</si>
  <si>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</si>
  <si>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</si>
  <si>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</si>
  <si>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</si>
  <si>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</si>
  <si>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</si>
  <si>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</si>
  <si>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</si>
  <si>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</si>
  <si>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</si>
  <si>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</si>
  <si>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</si>
  <si>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</si>
  <si>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</si>
  <si>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</si>
  <si>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</si>
  <si>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</si>
  <si>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</si>
  <si>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</si>
  <si>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</si>
  <si>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</si>
  <si>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</si>
  <si>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</si>
  <si>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</si>
  <si>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Rejestr Wyborców za I kwartał 2016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</si>
</sst>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33" borderId="10" xfId="0" applyFill="1" applyBorder="1"/>
    <xf numFmtId="0" fontId="0" fillId="0" borderId="10" xfId="0" applyBorder="1"/>
    <xf numFmtId="0" fontId="0" fillId="33" borderId="12" xfId="0" applyFill="1" applyBorder="1"/>
    <xf numFmtId="0" fontId="20" fillId="0" borderId="0" xfId="0" applyFont="1" applyAlignment="1">
      <alignment horizontal="center"/>
    </xf>
    <xf numFmtId="0" fontId="19" fillId="0" borderId="13" xfId="0" applyFont="1" applyBorder="1" applyAlignment="1">
      <alignment horizontal="left"/>
    </xf>
    <xf numFmtId="0" fontId="19" fillId="0" borderId="0" xfId="0" applyFont="1"/>
    <xf numFmtId="0" fontId="21" fillId="0" borderId="0" xfId="0" applyFont="1"/>
    <xf numFmtId="0" fontId="18" fillId="0" borderId="11" xfId="0" applyFont="1" applyBorder="1" applyAlignment="1">
      <alignment vertical="center" wrapText="1"/>
    </xf>
    <xf numFmtId="0" fontId="18" fillId="34" borderId="11" xfId="0" applyFont="1" applyFill="1" applyBorder="1" applyAlignment="1">
      <alignment vertical="center" wrapText="1"/>
    </xf>
    <xf numFmtId="0" fontId="18" fillId="36" borderId="11" xfId="0" applyFont="1" applyFill="1" applyBorder="1" applyAlignment="1">
      <alignment vertical="center" wrapText="1"/>
    </xf>
    <xf numFmtId="0" fontId="18" fillId="35" borderId="11" xfId="0" applyFont="1" applyFill="1" applyBorder="1" applyAlignment="1">
      <alignment vertical="center" wrapText="1"/>
    </xf>
  </cellXfs>
  <cellStyles count="42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S239"/>
  <sheetViews>
    <sheetView tabSelected="1" zoomScale="60" zoomScaleNormal="60" workbookViewId="0">
      <selection activeCell="N19" sqref="N19"/>
    </sheetView>
  </sheetViews>
  <sheetFormatPr defaultColWidth="17.7109375" defaultRowHeight="15" x14ac:dyDescent="0.25"/>
  <sheetData>
    <row r="1" spans="1:2541" ht="36" x14ac:dyDescent="0.55000000000000004">
      <c r="A1" s="8" t="s">
        <v>97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541" ht="36" x14ac:dyDescent="0.55000000000000004">
      <c r="A2" s="8" t="s">
        <v>95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</row>
    <row r="3" spans="1:2541" s="10" customFormat="1" ht="32.25" thickBot="1" x14ac:dyDescent="0.55000000000000004">
      <c r="A3" s="9" t="s">
        <v>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541" s="3" customFormat="1" ht="141" customHeight="1" thickBot="1" x14ac:dyDescent="0.3">
      <c r="A4" s="12" t="s">
        <v>0</v>
      </c>
      <c r="B4" s="12" t="s">
        <v>1</v>
      </c>
      <c r="C4" s="12" t="s">
        <v>2</v>
      </c>
      <c r="D4" s="12" t="s">
        <v>3</v>
      </c>
      <c r="E4" s="12" t="s">
        <v>4</v>
      </c>
      <c r="F4" s="12" t="s">
        <v>5</v>
      </c>
      <c r="G4" s="12" t="s">
        <v>6</v>
      </c>
      <c r="H4" s="13" t="s">
        <v>7</v>
      </c>
      <c r="I4" s="13" t="s">
        <v>8</v>
      </c>
      <c r="J4" s="13" t="s">
        <v>9</v>
      </c>
      <c r="K4" s="13" t="s">
        <v>10</v>
      </c>
      <c r="L4" s="14" t="s">
        <v>11</v>
      </c>
      <c r="M4" s="15" t="s">
        <v>12</v>
      </c>
      <c r="N4" s="15" t="s">
        <v>13</v>
      </c>
      <c r="O4" s="15" t="s">
        <v>14</v>
      </c>
      <c r="P4" s="15" t="s">
        <v>15</v>
      </c>
      <c r="Q4" s="15" t="s">
        <v>16</v>
      </c>
      <c r="R4" s="15" t="s">
        <v>17</v>
      </c>
      <c r="S4" s="15" t="s">
        <v>18</v>
      </c>
      <c r="T4" s="15" t="s">
        <v>19</v>
      </c>
      <c r="U4" s="15" t="s">
        <v>20</v>
      </c>
      <c r="V4" s="15" t="s">
        <v>21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</row>
    <row r="5" spans="1:2541" s="1" customFormat="1" ht="15.75" customHeight="1" x14ac:dyDescent="0.25">
      <c r="A5" s="7" t="s">
        <v>22</v>
      </c>
      <c r="B5" s="7"/>
      <c r="C5" s="7"/>
      <c r="D5" s="7">
        <v>109806</v>
      </c>
      <c r="E5" s="7">
        <v>86311</v>
      </c>
      <c r="F5" s="7">
        <v>85831</v>
      </c>
      <c r="G5" s="7">
        <v>480</v>
      </c>
      <c r="H5" s="7">
        <v>478</v>
      </c>
      <c r="I5" s="7">
        <v>402</v>
      </c>
      <c r="J5" s="7">
        <v>17</v>
      </c>
      <c r="K5" s="7">
        <v>59</v>
      </c>
      <c r="L5" s="7">
        <v>2</v>
      </c>
      <c r="M5" s="7">
        <v>522</v>
      </c>
      <c r="N5" s="7">
        <v>522</v>
      </c>
      <c r="O5" s="7">
        <v>285</v>
      </c>
      <c r="P5" s="7">
        <v>178</v>
      </c>
      <c r="Q5" s="7">
        <v>59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</row>
    <row r="6" spans="1:2541" ht="15.75" customHeight="1" x14ac:dyDescent="0.25">
      <c r="A6" s="6" t="str">
        <f>"040301"</f>
        <v>040301</v>
      </c>
      <c r="B6" s="6" t="s">
        <v>23</v>
      </c>
      <c r="C6" s="6" t="s">
        <v>24</v>
      </c>
      <c r="D6" s="6">
        <v>19433</v>
      </c>
      <c r="E6" s="6">
        <v>14895</v>
      </c>
      <c r="F6" s="6">
        <v>14809</v>
      </c>
      <c r="G6" s="6">
        <v>86</v>
      </c>
      <c r="H6" s="6">
        <v>85</v>
      </c>
      <c r="I6" s="6">
        <v>80</v>
      </c>
      <c r="J6" s="6">
        <v>0</v>
      </c>
      <c r="K6" s="6">
        <v>5</v>
      </c>
      <c r="L6" s="6">
        <v>1</v>
      </c>
      <c r="M6" s="6">
        <v>55</v>
      </c>
      <c r="N6" s="6">
        <v>55</v>
      </c>
      <c r="O6" s="6">
        <v>25</v>
      </c>
      <c r="P6" s="6">
        <v>25</v>
      </c>
      <c r="Q6" s="6">
        <v>5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</row>
    <row r="7" spans="1:2541" x14ac:dyDescent="0.25">
      <c r="A7" s="6" t="str">
        <f>"040302"</f>
        <v>040302</v>
      </c>
      <c r="B7" s="6" t="s">
        <v>25</v>
      </c>
      <c r="C7" s="6" t="s">
        <v>24</v>
      </c>
      <c r="D7" s="6">
        <v>8059</v>
      </c>
      <c r="E7" s="6">
        <v>6325</v>
      </c>
      <c r="F7" s="6">
        <v>6300</v>
      </c>
      <c r="G7" s="6">
        <v>25</v>
      </c>
      <c r="H7" s="6">
        <v>25</v>
      </c>
      <c r="I7" s="6">
        <v>17</v>
      </c>
      <c r="J7" s="6">
        <v>0</v>
      </c>
      <c r="K7" s="6">
        <v>8</v>
      </c>
      <c r="L7" s="6">
        <v>0</v>
      </c>
      <c r="M7" s="6">
        <v>24</v>
      </c>
      <c r="N7" s="6">
        <v>24</v>
      </c>
      <c r="O7" s="6">
        <v>9</v>
      </c>
      <c r="P7" s="6">
        <v>7</v>
      </c>
      <c r="Q7" s="6">
        <v>8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</row>
    <row r="8" spans="1:2541" x14ac:dyDescent="0.25">
      <c r="A8" s="6" t="str">
        <f>"040303"</f>
        <v>040303</v>
      </c>
      <c r="B8" s="6" t="s">
        <v>26</v>
      </c>
      <c r="C8" s="6" t="s">
        <v>24</v>
      </c>
      <c r="D8" s="6">
        <v>11023</v>
      </c>
      <c r="E8" s="6">
        <v>8587</v>
      </c>
      <c r="F8" s="6">
        <v>8512</v>
      </c>
      <c r="G8" s="6">
        <v>75</v>
      </c>
      <c r="H8" s="6">
        <v>75</v>
      </c>
      <c r="I8" s="6">
        <v>72</v>
      </c>
      <c r="J8" s="6">
        <v>1</v>
      </c>
      <c r="K8" s="6">
        <v>2</v>
      </c>
      <c r="L8" s="6">
        <v>0</v>
      </c>
      <c r="M8" s="6">
        <v>32</v>
      </c>
      <c r="N8" s="6">
        <v>32</v>
      </c>
      <c r="O8" s="6">
        <v>16</v>
      </c>
      <c r="P8" s="6">
        <v>14</v>
      </c>
      <c r="Q8" s="6">
        <v>2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</row>
    <row r="9" spans="1:2541" x14ac:dyDescent="0.25">
      <c r="A9" s="6" t="str">
        <f>"040304"</f>
        <v>040304</v>
      </c>
      <c r="B9" s="6" t="s">
        <v>27</v>
      </c>
      <c r="C9" s="6" t="s">
        <v>24</v>
      </c>
      <c r="D9" s="6">
        <v>23482</v>
      </c>
      <c r="E9" s="6">
        <v>18765</v>
      </c>
      <c r="F9" s="6">
        <v>18704</v>
      </c>
      <c r="G9" s="6">
        <v>61</v>
      </c>
      <c r="H9" s="6">
        <v>61</v>
      </c>
      <c r="I9" s="6">
        <v>41</v>
      </c>
      <c r="J9" s="6">
        <v>0</v>
      </c>
      <c r="K9" s="6">
        <v>20</v>
      </c>
      <c r="L9" s="6">
        <v>0</v>
      </c>
      <c r="M9" s="6">
        <v>173</v>
      </c>
      <c r="N9" s="6">
        <v>173</v>
      </c>
      <c r="O9" s="6">
        <v>111</v>
      </c>
      <c r="P9" s="6">
        <v>42</v>
      </c>
      <c r="Q9" s="6">
        <v>20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</row>
    <row r="10" spans="1:2541" x14ac:dyDescent="0.25">
      <c r="A10" s="6" t="str">
        <f>"040305"</f>
        <v>040305</v>
      </c>
      <c r="B10" s="6" t="s">
        <v>28</v>
      </c>
      <c r="C10" s="6" t="s">
        <v>24</v>
      </c>
      <c r="D10" s="6">
        <v>9519</v>
      </c>
      <c r="E10" s="6">
        <v>7562</v>
      </c>
      <c r="F10" s="6">
        <v>7509</v>
      </c>
      <c r="G10" s="6">
        <v>53</v>
      </c>
      <c r="H10" s="6">
        <v>53</v>
      </c>
      <c r="I10" s="6">
        <v>47</v>
      </c>
      <c r="J10" s="6">
        <v>2</v>
      </c>
      <c r="K10" s="6">
        <v>4</v>
      </c>
      <c r="L10" s="6">
        <v>0</v>
      </c>
      <c r="M10" s="6">
        <v>34</v>
      </c>
      <c r="N10" s="6">
        <v>34</v>
      </c>
      <c r="O10" s="6">
        <v>14</v>
      </c>
      <c r="P10" s="6">
        <v>16</v>
      </c>
      <c r="Q10" s="6">
        <v>4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</row>
    <row r="11" spans="1:2541" x14ac:dyDescent="0.25">
      <c r="A11" s="6" t="str">
        <f>"040306"</f>
        <v>040306</v>
      </c>
      <c r="B11" s="6" t="s">
        <v>29</v>
      </c>
      <c r="C11" s="6" t="s">
        <v>24</v>
      </c>
      <c r="D11" s="6">
        <v>12639</v>
      </c>
      <c r="E11" s="6">
        <v>9685</v>
      </c>
      <c r="F11" s="6">
        <v>9622</v>
      </c>
      <c r="G11" s="6">
        <v>63</v>
      </c>
      <c r="H11" s="6">
        <v>63</v>
      </c>
      <c r="I11" s="6">
        <v>49</v>
      </c>
      <c r="J11" s="6">
        <v>11</v>
      </c>
      <c r="K11" s="6">
        <v>3</v>
      </c>
      <c r="L11" s="6">
        <v>0</v>
      </c>
      <c r="M11" s="6">
        <v>96</v>
      </c>
      <c r="N11" s="6">
        <v>96</v>
      </c>
      <c r="O11" s="6">
        <v>60</v>
      </c>
      <c r="P11" s="6">
        <v>33</v>
      </c>
      <c r="Q11" s="6">
        <v>3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</row>
    <row r="12" spans="1:2541" x14ac:dyDescent="0.25">
      <c r="A12" s="6" t="str">
        <f>"040307"</f>
        <v>040307</v>
      </c>
      <c r="B12" s="6" t="s">
        <v>30</v>
      </c>
      <c r="C12" s="6" t="s">
        <v>24</v>
      </c>
      <c r="D12" s="6">
        <v>9674</v>
      </c>
      <c r="E12" s="6">
        <v>7617</v>
      </c>
      <c r="F12" s="6">
        <v>7534</v>
      </c>
      <c r="G12" s="6">
        <v>83</v>
      </c>
      <c r="H12" s="6">
        <v>82</v>
      </c>
      <c r="I12" s="6">
        <v>76</v>
      </c>
      <c r="J12" s="6">
        <v>1</v>
      </c>
      <c r="K12" s="6">
        <v>5</v>
      </c>
      <c r="L12" s="6">
        <v>1</v>
      </c>
      <c r="M12" s="6">
        <v>35</v>
      </c>
      <c r="N12" s="6">
        <v>35</v>
      </c>
      <c r="O12" s="6">
        <v>20</v>
      </c>
      <c r="P12" s="6">
        <v>10</v>
      </c>
      <c r="Q12" s="6">
        <v>5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</row>
    <row r="13" spans="1:2541" x14ac:dyDescent="0.25">
      <c r="A13" s="6" t="str">
        <f>"040308"</f>
        <v>040308</v>
      </c>
      <c r="B13" s="6" t="s">
        <v>31</v>
      </c>
      <c r="C13" s="6" t="s">
        <v>24</v>
      </c>
      <c r="D13" s="6">
        <v>15977</v>
      </c>
      <c r="E13" s="6">
        <v>12875</v>
      </c>
      <c r="F13" s="6">
        <v>12841</v>
      </c>
      <c r="G13" s="6">
        <v>34</v>
      </c>
      <c r="H13" s="6">
        <v>34</v>
      </c>
      <c r="I13" s="6">
        <v>20</v>
      </c>
      <c r="J13" s="6">
        <v>2</v>
      </c>
      <c r="K13" s="6">
        <v>12</v>
      </c>
      <c r="L13" s="6">
        <v>0</v>
      </c>
      <c r="M13" s="6">
        <v>73</v>
      </c>
      <c r="N13" s="6">
        <v>73</v>
      </c>
      <c r="O13" s="6">
        <v>30</v>
      </c>
      <c r="P13" s="6">
        <v>31</v>
      </c>
      <c r="Q13" s="6">
        <v>12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</row>
    <row r="14" spans="1:2541" s="1" customFormat="1" x14ac:dyDescent="0.25">
      <c r="A14" s="5" t="s">
        <v>32</v>
      </c>
      <c r="B14" s="5"/>
      <c r="C14" s="5"/>
      <c r="D14" s="5">
        <v>157656</v>
      </c>
      <c r="E14" s="5">
        <v>130274</v>
      </c>
      <c r="F14" s="5">
        <v>129947</v>
      </c>
      <c r="G14" s="5">
        <v>327</v>
      </c>
      <c r="H14" s="5">
        <v>326</v>
      </c>
      <c r="I14" s="5">
        <v>202</v>
      </c>
      <c r="J14" s="5">
        <v>7</v>
      </c>
      <c r="K14" s="5">
        <v>117</v>
      </c>
      <c r="L14" s="5">
        <v>1</v>
      </c>
      <c r="M14" s="5">
        <v>842</v>
      </c>
      <c r="N14" s="5">
        <v>842</v>
      </c>
      <c r="O14" s="5">
        <v>384</v>
      </c>
      <c r="P14" s="5">
        <v>341</v>
      </c>
      <c r="Q14" s="5">
        <v>117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</row>
    <row r="15" spans="1:2541" x14ac:dyDescent="0.25">
      <c r="A15" s="6" t="str">
        <f>"040701"</f>
        <v>040701</v>
      </c>
      <c r="B15" s="6" t="s">
        <v>33</v>
      </c>
      <c r="C15" s="6" t="s">
        <v>34</v>
      </c>
      <c r="D15" s="6">
        <v>70475</v>
      </c>
      <c r="E15" s="6">
        <v>59405</v>
      </c>
      <c r="F15" s="6">
        <v>59300</v>
      </c>
      <c r="G15" s="6">
        <v>105</v>
      </c>
      <c r="H15" s="6">
        <v>105</v>
      </c>
      <c r="I15" s="6">
        <v>60</v>
      </c>
      <c r="J15" s="6">
        <v>0</v>
      </c>
      <c r="K15" s="6">
        <v>45</v>
      </c>
      <c r="L15" s="6">
        <v>0</v>
      </c>
      <c r="M15" s="6">
        <v>330</v>
      </c>
      <c r="N15" s="6">
        <v>330</v>
      </c>
      <c r="O15" s="6">
        <v>103</v>
      </c>
      <c r="P15" s="6">
        <v>182</v>
      </c>
      <c r="Q15" s="6">
        <v>45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</row>
    <row r="16" spans="1:2541" x14ac:dyDescent="0.25">
      <c r="A16" s="6" t="str">
        <f>"040702"</f>
        <v>040702</v>
      </c>
      <c r="B16" s="6" t="s">
        <v>35</v>
      </c>
      <c r="C16" s="6" t="s">
        <v>34</v>
      </c>
      <c r="D16" s="6">
        <v>5152</v>
      </c>
      <c r="E16" s="6">
        <v>4086</v>
      </c>
      <c r="F16" s="6">
        <v>4081</v>
      </c>
      <c r="G16" s="6">
        <v>5</v>
      </c>
      <c r="H16" s="6">
        <v>5</v>
      </c>
      <c r="I16" s="6">
        <v>5</v>
      </c>
      <c r="J16" s="6">
        <v>0</v>
      </c>
      <c r="K16" s="6">
        <v>0</v>
      </c>
      <c r="L16" s="6">
        <v>0</v>
      </c>
      <c r="M16" s="6">
        <v>53</v>
      </c>
      <c r="N16" s="6">
        <v>53</v>
      </c>
      <c r="O16" s="6">
        <v>41</v>
      </c>
      <c r="P16" s="6">
        <v>12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</row>
    <row r="17" spans="1:2541" x14ac:dyDescent="0.25">
      <c r="A17" s="6" t="str">
        <f>"040703"</f>
        <v>040703</v>
      </c>
      <c r="B17" s="6" t="s">
        <v>36</v>
      </c>
      <c r="C17" s="6" t="s">
        <v>34</v>
      </c>
      <c r="D17" s="6">
        <v>14269</v>
      </c>
      <c r="E17" s="6">
        <v>11500</v>
      </c>
      <c r="F17" s="6">
        <v>11442</v>
      </c>
      <c r="G17" s="6">
        <v>58</v>
      </c>
      <c r="H17" s="6">
        <v>57</v>
      </c>
      <c r="I17" s="6">
        <v>17</v>
      </c>
      <c r="J17" s="6">
        <v>1</v>
      </c>
      <c r="K17" s="6">
        <v>39</v>
      </c>
      <c r="L17" s="6">
        <v>1</v>
      </c>
      <c r="M17" s="6">
        <v>120</v>
      </c>
      <c r="N17" s="6">
        <v>120</v>
      </c>
      <c r="O17" s="6">
        <v>63</v>
      </c>
      <c r="P17" s="6">
        <v>18</v>
      </c>
      <c r="Q17" s="6">
        <v>39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</row>
    <row r="18" spans="1:2541" x14ac:dyDescent="0.25">
      <c r="A18" s="6" t="str">
        <f>"040704"</f>
        <v>040704</v>
      </c>
      <c r="B18" s="6" t="s">
        <v>37</v>
      </c>
      <c r="C18" s="6" t="s">
        <v>34</v>
      </c>
      <c r="D18" s="6">
        <v>11619</v>
      </c>
      <c r="E18" s="6">
        <v>9407</v>
      </c>
      <c r="F18" s="6">
        <v>9380</v>
      </c>
      <c r="G18" s="6">
        <v>27</v>
      </c>
      <c r="H18" s="6">
        <v>27</v>
      </c>
      <c r="I18" s="6">
        <v>23</v>
      </c>
      <c r="J18" s="6">
        <v>1</v>
      </c>
      <c r="K18" s="6">
        <v>3</v>
      </c>
      <c r="L18" s="6">
        <v>0</v>
      </c>
      <c r="M18" s="6">
        <v>30</v>
      </c>
      <c r="N18" s="6">
        <v>30</v>
      </c>
      <c r="O18" s="6">
        <v>14</v>
      </c>
      <c r="P18" s="6">
        <v>13</v>
      </c>
      <c r="Q18" s="6">
        <v>3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</row>
    <row r="19" spans="1:2541" x14ac:dyDescent="0.25">
      <c r="A19" s="6" t="str">
        <f>"040705"</f>
        <v>040705</v>
      </c>
      <c r="B19" s="6" t="s">
        <v>38</v>
      </c>
      <c r="C19" s="6" t="s">
        <v>34</v>
      </c>
      <c r="D19" s="6">
        <v>13260</v>
      </c>
      <c r="E19" s="6">
        <v>10924</v>
      </c>
      <c r="F19" s="6">
        <v>10908</v>
      </c>
      <c r="G19" s="6">
        <v>16</v>
      </c>
      <c r="H19" s="6">
        <v>16</v>
      </c>
      <c r="I19" s="6">
        <v>8</v>
      </c>
      <c r="J19" s="6">
        <v>0</v>
      </c>
      <c r="K19" s="6">
        <v>8</v>
      </c>
      <c r="L19" s="6">
        <v>0</v>
      </c>
      <c r="M19" s="6">
        <v>88</v>
      </c>
      <c r="N19" s="6">
        <v>88</v>
      </c>
      <c r="O19" s="6">
        <v>54</v>
      </c>
      <c r="P19" s="6">
        <v>26</v>
      </c>
      <c r="Q19" s="6">
        <v>8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</row>
    <row r="20" spans="1:2541" x14ac:dyDescent="0.25">
      <c r="A20" s="6" t="str">
        <f>"040706"</f>
        <v>040706</v>
      </c>
      <c r="B20" s="6" t="s">
        <v>39</v>
      </c>
      <c r="C20" s="6" t="s">
        <v>34</v>
      </c>
      <c r="D20" s="6">
        <v>19246</v>
      </c>
      <c r="E20" s="6">
        <v>15843</v>
      </c>
      <c r="F20" s="6">
        <v>15788</v>
      </c>
      <c r="G20" s="6">
        <v>55</v>
      </c>
      <c r="H20" s="6">
        <v>55</v>
      </c>
      <c r="I20" s="6">
        <v>38</v>
      </c>
      <c r="J20" s="6">
        <v>1</v>
      </c>
      <c r="K20" s="6">
        <v>16</v>
      </c>
      <c r="L20" s="6">
        <v>0</v>
      </c>
      <c r="M20" s="6">
        <v>129</v>
      </c>
      <c r="N20" s="6">
        <v>129</v>
      </c>
      <c r="O20" s="6">
        <v>69</v>
      </c>
      <c r="P20" s="6">
        <v>44</v>
      </c>
      <c r="Q20" s="6">
        <v>16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</row>
    <row r="21" spans="1:2541" x14ac:dyDescent="0.25">
      <c r="A21" s="6" t="str">
        <f>"040707"</f>
        <v>040707</v>
      </c>
      <c r="B21" s="6" t="s">
        <v>40</v>
      </c>
      <c r="C21" s="6" t="s">
        <v>34</v>
      </c>
      <c r="D21" s="6">
        <v>9796</v>
      </c>
      <c r="E21" s="6">
        <v>7972</v>
      </c>
      <c r="F21" s="6">
        <v>7961</v>
      </c>
      <c r="G21" s="6">
        <v>11</v>
      </c>
      <c r="H21" s="6">
        <v>11</v>
      </c>
      <c r="I21" s="6">
        <v>11</v>
      </c>
      <c r="J21" s="6">
        <v>0</v>
      </c>
      <c r="K21" s="6">
        <v>0</v>
      </c>
      <c r="L21" s="6">
        <v>0</v>
      </c>
      <c r="M21" s="6">
        <v>40</v>
      </c>
      <c r="N21" s="6">
        <v>40</v>
      </c>
      <c r="O21" s="6">
        <v>19</v>
      </c>
      <c r="P21" s="6">
        <v>21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</row>
    <row r="22" spans="1:2541" x14ac:dyDescent="0.25">
      <c r="A22" s="6" t="str">
        <f>"040708"</f>
        <v>040708</v>
      </c>
      <c r="B22" s="6" t="s">
        <v>41</v>
      </c>
      <c r="C22" s="6" t="s">
        <v>34</v>
      </c>
      <c r="D22" s="6">
        <v>4686</v>
      </c>
      <c r="E22" s="6">
        <v>3738</v>
      </c>
      <c r="F22" s="6">
        <v>3711</v>
      </c>
      <c r="G22" s="6">
        <v>27</v>
      </c>
      <c r="H22" s="6">
        <v>27</v>
      </c>
      <c r="I22" s="6">
        <v>25</v>
      </c>
      <c r="J22" s="6">
        <v>2</v>
      </c>
      <c r="K22" s="6">
        <v>0</v>
      </c>
      <c r="L22" s="6">
        <v>0</v>
      </c>
      <c r="M22" s="6">
        <v>16</v>
      </c>
      <c r="N22" s="6">
        <v>16</v>
      </c>
      <c r="O22" s="6">
        <v>9</v>
      </c>
      <c r="P22" s="6">
        <v>7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</row>
    <row r="23" spans="1:2541" x14ac:dyDescent="0.25">
      <c r="A23" s="6" t="str">
        <f>"040709"</f>
        <v>040709</v>
      </c>
      <c r="B23" s="6" t="s">
        <v>42</v>
      </c>
      <c r="C23" s="6" t="s">
        <v>34</v>
      </c>
      <c r="D23" s="6">
        <v>9153</v>
      </c>
      <c r="E23" s="6">
        <v>7399</v>
      </c>
      <c r="F23" s="6">
        <v>7376</v>
      </c>
      <c r="G23" s="6">
        <v>23</v>
      </c>
      <c r="H23" s="6">
        <v>23</v>
      </c>
      <c r="I23" s="6">
        <v>15</v>
      </c>
      <c r="J23" s="6">
        <v>2</v>
      </c>
      <c r="K23" s="6">
        <v>6</v>
      </c>
      <c r="L23" s="6">
        <v>0</v>
      </c>
      <c r="M23" s="6">
        <v>36</v>
      </c>
      <c r="N23" s="6">
        <v>36</v>
      </c>
      <c r="O23" s="6">
        <v>12</v>
      </c>
      <c r="P23" s="6">
        <v>18</v>
      </c>
      <c r="Q23" s="6">
        <v>6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</row>
    <row r="24" spans="1:2541" s="1" customFormat="1" x14ac:dyDescent="0.25">
      <c r="A24" s="5" t="s">
        <v>43</v>
      </c>
      <c r="B24" s="5"/>
      <c r="C24" s="5"/>
      <c r="D24" s="5">
        <v>46064</v>
      </c>
      <c r="E24" s="5">
        <v>37461</v>
      </c>
      <c r="F24" s="5">
        <v>37372</v>
      </c>
      <c r="G24" s="5">
        <v>89</v>
      </c>
      <c r="H24" s="5">
        <v>89</v>
      </c>
      <c r="I24" s="5">
        <v>65</v>
      </c>
      <c r="J24" s="5">
        <v>2</v>
      </c>
      <c r="K24" s="5">
        <v>22</v>
      </c>
      <c r="L24" s="5">
        <v>0</v>
      </c>
      <c r="M24" s="5">
        <v>253</v>
      </c>
      <c r="N24" s="5">
        <v>253</v>
      </c>
      <c r="O24" s="5">
        <v>137</v>
      </c>
      <c r="P24" s="5">
        <v>94</v>
      </c>
      <c r="Q24" s="5">
        <v>22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</row>
    <row r="25" spans="1:2541" x14ac:dyDescent="0.25">
      <c r="A25" s="6" t="str">
        <f>"040901"</f>
        <v>040901</v>
      </c>
      <c r="B25" s="6" t="s">
        <v>44</v>
      </c>
      <c r="C25" s="6" t="s">
        <v>45</v>
      </c>
      <c r="D25" s="6">
        <v>4673</v>
      </c>
      <c r="E25" s="6">
        <v>3730</v>
      </c>
      <c r="F25" s="6">
        <v>3724</v>
      </c>
      <c r="G25" s="6">
        <v>6</v>
      </c>
      <c r="H25" s="6">
        <v>6</v>
      </c>
      <c r="I25" s="6">
        <v>6</v>
      </c>
      <c r="J25" s="6">
        <v>0</v>
      </c>
      <c r="K25" s="6">
        <v>0</v>
      </c>
      <c r="L25" s="6">
        <v>0</v>
      </c>
      <c r="M25" s="6">
        <v>16</v>
      </c>
      <c r="N25" s="6">
        <v>16</v>
      </c>
      <c r="O25" s="6">
        <v>9</v>
      </c>
      <c r="P25" s="6">
        <v>7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</row>
    <row r="26" spans="1:2541" x14ac:dyDescent="0.25">
      <c r="A26" s="6" t="str">
        <f>"040902"</f>
        <v>040902</v>
      </c>
      <c r="B26" s="6" t="s">
        <v>46</v>
      </c>
      <c r="C26" s="6" t="s">
        <v>45</v>
      </c>
      <c r="D26" s="6">
        <v>4924</v>
      </c>
      <c r="E26" s="6">
        <v>3978</v>
      </c>
      <c r="F26" s="6">
        <v>3968</v>
      </c>
      <c r="G26" s="6">
        <v>10</v>
      </c>
      <c r="H26" s="6">
        <v>10</v>
      </c>
      <c r="I26" s="6">
        <v>9</v>
      </c>
      <c r="J26" s="6">
        <v>0</v>
      </c>
      <c r="K26" s="6">
        <v>1</v>
      </c>
      <c r="L26" s="6">
        <v>0</v>
      </c>
      <c r="M26" s="6">
        <v>74</v>
      </c>
      <c r="N26" s="6">
        <v>74</v>
      </c>
      <c r="O26" s="6">
        <v>57</v>
      </c>
      <c r="P26" s="6">
        <v>16</v>
      </c>
      <c r="Q26" s="6">
        <v>1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</row>
    <row r="27" spans="1:2541" x14ac:dyDescent="0.25">
      <c r="A27" s="6" t="str">
        <f>"040903"</f>
        <v>040903</v>
      </c>
      <c r="B27" s="6" t="s">
        <v>47</v>
      </c>
      <c r="C27" s="6" t="s">
        <v>45</v>
      </c>
      <c r="D27" s="6">
        <v>24680</v>
      </c>
      <c r="E27" s="6">
        <v>20120</v>
      </c>
      <c r="F27" s="6">
        <v>20050</v>
      </c>
      <c r="G27" s="6">
        <v>70</v>
      </c>
      <c r="H27" s="6">
        <v>70</v>
      </c>
      <c r="I27" s="6">
        <v>48</v>
      </c>
      <c r="J27" s="6">
        <v>1</v>
      </c>
      <c r="K27" s="6">
        <v>21</v>
      </c>
      <c r="L27" s="6">
        <v>0</v>
      </c>
      <c r="M27" s="6">
        <v>106</v>
      </c>
      <c r="N27" s="6">
        <v>106</v>
      </c>
      <c r="O27" s="6">
        <v>46</v>
      </c>
      <c r="P27" s="6">
        <v>39</v>
      </c>
      <c r="Q27" s="6">
        <v>21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</row>
    <row r="28" spans="1:2541" x14ac:dyDescent="0.25">
      <c r="A28" s="6" t="str">
        <f>"040904"</f>
        <v>040904</v>
      </c>
      <c r="B28" s="6" t="s">
        <v>48</v>
      </c>
      <c r="C28" s="6" t="s">
        <v>45</v>
      </c>
      <c r="D28" s="6">
        <v>11787</v>
      </c>
      <c r="E28" s="6">
        <v>9633</v>
      </c>
      <c r="F28" s="6">
        <v>9630</v>
      </c>
      <c r="G28" s="6">
        <v>3</v>
      </c>
      <c r="H28" s="6">
        <v>3</v>
      </c>
      <c r="I28" s="6">
        <v>2</v>
      </c>
      <c r="J28" s="6">
        <v>1</v>
      </c>
      <c r="K28" s="6">
        <v>0</v>
      </c>
      <c r="L28" s="6">
        <v>0</v>
      </c>
      <c r="M28" s="6">
        <v>57</v>
      </c>
      <c r="N28" s="6">
        <v>57</v>
      </c>
      <c r="O28" s="6">
        <v>25</v>
      </c>
      <c r="P28" s="6">
        <v>32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</row>
    <row r="29" spans="1:2541" s="1" customFormat="1" x14ac:dyDescent="0.25">
      <c r="A29" s="5" t="s">
        <v>49</v>
      </c>
      <c r="B29" s="5"/>
      <c r="C29" s="5"/>
      <c r="D29" s="5">
        <v>84756</v>
      </c>
      <c r="E29" s="5">
        <v>67415</v>
      </c>
      <c r="F29" s="5">
        <v>67192</v>
      </c>
      <c r="G29" s="5">
        <v>223</v>
      </c>
      <c r="H29" s="5">
        <v>223</v>
      </c>
      <c r="I29" s="5">
        <v>135</v>
      </c>
      <c r="J29" s="5">
        <v>0</v>
      </c>
      <c r="K29" s="5">
        <v>88</v>
      </c>
      <c r="L29" s="5">
        <v>0</v>
      </c>
      <c r="M29" s="5">
        <v>428</v>
      </c>
      <c r="N29" s="5">
        <v>428</v>
      </c>
      <c r="O29" s="5">
        <v>190</v>
      </c>
      <c r="P29" s="5">
        <v>150</v>
      </c>
      <c r="Q29" s="5">
        <v>88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</row>
    <row r="30" spans="1:2541" x14ac:dyDescent="0.25">
      <c r="A30" s="6" t="str">
        <f>"041001"</f>
        <v>041001</v>
      </c>
      <c r="B30" s="6" t="s">
        <v>50</v>
      </c>
      <c r="C30" s="6" t="s">
        <v>51</v>
      </c>
      <c r="D30" s="6">
        <v>13463</v>
      </c>
      <c r="E30" s="6">
        <v>10751</v>
      </c>
      <c r="F30" s="6">
        <v>10704</v>
      </c>
      <c r="G30" s="6">
        <v>47</v>
      </c>
      <c r="H30" s="6">
        <v>47</v>
      </c>
      <c r="I30" s="6">
        <v>30</v>
      </c>
      <c r="J30" s="6">
        <v>0</v>
      </c>
      <c r="K30" s="6">
        <v>17</v>
      </c>
      <c r="L30" s="6">
        <v>0</v>
      </c>
      <c r="M30" s="6">
        <v>69</v>
      </c>
      <c r="N30" s="6">
        <v>69</v>
      </c>
      <c r="O30" s="6">
        <v>26</v>
      </c>
      <c r="P30" s="6">
        <v>26</v>
      </c>
      <c r="Q30" s="6">
        <v>17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</row>
    <row r="31" spans="1:2541" x14ac:dyDescent="0.25">
      <c r="A31" s="6" t="str">
        <f>"041002"</f>
        <v>041002</v>
      </c>
      <c r="B31" s="6" t="s">
        <v>52</v>
      </c>
      <c r="C31" s="6" t="s">
        <v>51</v>
      </c>
      <c r="D31" s="6">
        <v>9250</v>
      </c>
      <c r="E31" s="6">
        <v>7195</v>
      </c>
      <c r="F31" s="6">
        <v>7178</v>
      </c>
      <c r="G31" s="6">
        <v>17</v>
      </c>
      <c r="H31" s="6">
        <v>17</v>
      </c>
      <c r="I31" s="6">
        <v>12</v>
      </c>
      <c r="J31" s="6">
        <v>0</v>
      </c>
      <c r="K31" s="6">
        <v>5</v>
      </c>
      <c r="L31" s="6">
        <v>0</v>
      </c>
      <c r="M31" s="6">
        <v>39</v>
      </c>
      <c r="N31" s="6">
        <v>39</v>
      </c>
      <c r="O31" s="6">
        <v>19</v>
      </c>
      <c r="P31" s="6">
        <v>15</v>
      </c>
      <c r="Q31" s="6">
        <v>5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</row>
    <row r="32" spans="1:2541" x14ac:dyDescent="0.25">
      <c r="A32" s="6" t="str">
        <f>"041003"</f>
        <v>041003</v>
      </c>
      <c r="B32" s="6" t="s">
        <v>53</v>
      </c>
      <c r="C32" s="6" t="s">
        <v>51</v>
      </c>
      <c r="D32" s="6">
        <v>30874</v>
      </c>
      <c r="E32" s="6">
        <v>24876</v>
      </c>
      <c r="F32" s="6">
        <v>24795</v>
      </c>
      <c r="G32" s="6">
        <v>81</v>
      </c>
      <c r="H32" s="6">
        <v>81</v>
      </c>
      <c r="I32" s="6">
        <v>33</v>
      </c>
      <c r="J32" s="6">
        <v>0</v>
      </c>
      <c r="K32" s="6">
        <v>48</v>
      </c>
      <c r="L32" s="6">
        <v>0</v>
      </c>
      <c r="M32" s="6">
        <v>187</v>
      </c>
      <c r="N32" s="6">
        <v>187</v>
      </c>
      <c r="O32" s="6">
        <v>83</v>
      </c>
      <c r="P32" s="6">
        <v>56</v>
      </c>
      <c r="Q32" s="6">
        <v>48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</row>
    <row r="33" spans="1:2541" x14ac:dyDescent="0.25">
      <c r="A33" s="6" t="str">
        <f>"041004"</f>
        <v>041004</v>
      </c>
      <c r="B33" s="6" t="s">
        <v>54</v>
      </c>
      <c r="C33" s="6" t="s">
        <v>51</v>
      </c>
      <c r="D33" s="6">
        <v>7367</v>
      </c>
      <c r="E33" s="6">
        <v>5744</v>
      </c>
      <c r="F33" s="6">
        <v>5737</v>
      </c>
      <c r="G33" s="6">
        <v>7</v>
      </c>
      <c r="H33" s="6">
        <v>7</v>
      </c>
      <c r="I33" s="6">
        <v>7</v>
      </c>
      <c r="J33" s="6">
        <v>0</v>
      </c>
      <c r="K33" s="6">
        <v>0</v>
      </c>
      <c r="L33" s="6">
        <v>0</v>
      </c>
      <c r="M33" s="6">
        <v>22</v>
      </c>
      <c r="N33" s="6">
        <v>22</v>
      </c>
      <c r="O33" s="6">
        <v>10</v>
      </c>
      <c r="P33" s="6">
        <v>12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</row>
    <row r="34" spans="1:2541" x14ac:dyDescent="0.25">
      <c r="A34" s="6" t="str">
        <f>"041005"</f>
        <v>041005</v>
      </c>
      <c r="B34" s="6" t="s">
        <v>55</v>
      </c>
      <c r="C34" s="6" t="s">
        <v>51</v>
      </c>
      <c r="D34" s="6">
        <v>23802</v>
      </c>
      <c r="E34" s="6">
        <v>18849</v>
      </c>
      <c r="F34" s="6">
        <v>18778</v>
      </c>
      <c r="G34" s="6">
        <v>71</v>
      </c>
      <c r="H34" s="6">
        <v>71</v>
      </c>
      <c r="I34" s="6">
        <v>53</v>
      </c>
      <c r="J34" s="6">
        <v>0</v>
      </c>
      <c r="K34" s="6">
        <v>18</v>
      </c>
      <c r="L34" s="6">
        <v>0</v>
      </c>
      <c r="M34" s="6">
        <v>111</v>
      </c>
      <c r="N34" s="6">
        <v>111</v>
      </c>
      <c r="O34" s="6">
        <v>52</v>
      </c>
      <c r="P34" s="6">
        <v>41</v>
      </c>
      <c r="Q34" s="6">
        <v>18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</row>
    <row r="35" spans="1:2541" s="1" customFormat="1" x14ac:dyDescent="0.25">
      <c r="A35" s="5" t="s">
        <v>56</v>
      </c>
      <c r="B35" s="5"/>
      <c r="C35" s="5"/>
      <c r="D35" s="5">
        <v>41210</v>
      </c>
      <c r="E35" s="5">
        <v>32653</v>
      </c>
      <c r="F35" s="5">
        <v>32528</v>
      </c>
      <c r="G35" s="5">
        <v>125</v>
      </c>
      <c r="H35" s="5">
        <v>125</v>
      </c>
      <c r="I35" s="5">
        <v>95</v>
      </c>
      <c r="J35" s="5">
        <v>1</v>
      </c>
      <c r="K35" s="5">
        <v>29</v>
      </c>
      <c r="L35" s="5">
        <v>0</v>
      </c>
      <c r="M35" s="5">
        <v>326</v>
      </c>
      <c r="N35" s="5">
        <v>326</v>
      </c>
      <c r="O35" s="5">
        <v>197</v>
      </c>
      <c r="P35" s="5">
        <v>100</v>
      </c>
      <c r="Q35" s="5">
        <v>29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</row>
    <row r="36" spans="1:2541" x14ac:dyDescent="0.25">
      <c r="A36" s="6" t="str">
        <f>"041301"</f>
        <v>041301</v>
      </c>
      <c r="B36" s="6" t="s">
        <v>57</v>
      </c>
      <c r="C36" s="6" t="s">
        <v>58</v>
      </c>
      <c r="D36" s="6">
        <v>7088</v>
      </c>
      <c r="E36" s="6">
        <v>5502</v>
      </c>
      <c r="F36" s="6">
        <v>5471</v>
      </c>
      <c r="G36" s="6">
        <v>31</v>
      </c>
      <c r="H36" s="6">
        <v>31</v>
      </c>
      <c r="I36" s="6">
        <v>28</v>
      </c>
      <c r="J36" s="6">
        <v>0</v>
      </c>
      <c r="K36" s="6">
        <v>3</v>
      </c>
      <c r="L36" s="6">
        <v>0</v>
      </c>
      <c r="M36" s="6">
        <v>78</v>
      </c>
      <c r="N36" s="6">
        <v>78</v>
      </c>
      <c r="O36" s="6">
        <v>53</v>
      </c>
      <c r="P36" s="6">
        <v>22</v>
      </c>
      <c r="Q36" s="6">
        <v>3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</row>
    <row r="37" spans="1:2541" x14ac:dyDescent="0.25">
      <c r="A37" s="6" t="str">
        <f>"041302"</f>
        <v>041302</v>
      </c>
      <c r="B37" s="6" t="s">
        <v>59</v>
      </c>
      <c r="C37" s="6" t="s">
        <v>58</v>
      </c>
      <c r="D37" s="6">
        <v>15786</v>
      </c>
      <c r="E37" s="6">
        <v>12670</v>
      </c>
      <c r="F37" s="6">
        <v>12628</v>
      </c>
      <c r="G37" s="6">
        <v>42</v>
      </c>
      <c r="H37" s="6">
        <v>42</v>
      </c>
      <c r="I37" s="6">
        <v>27</v>
      </c>
      <c r="J37" s="6">
        <v>1</v>
      </c>
      <c r="K37" s="6">
        <v>14</v>
      </c>
      <c r="L37" s="6">
        <v>0</v>
      </c>
      <c r="M37" s="6">
        <v>88</v>
      </c>
      <c r="N37" s="6">
        <v>88</v>
      </c>
      <c r="O37" s="6">
        <v>34</v>
      </c>
      <c r="P37" s="6">
        <v>40</v>
      </c>
      <c r="Q37" s="6">
        <v>14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</row>
    <row r="38" spans="1:2541" x14ac:dyDescent="0.25">
      <c r="A38" s="6" t="str">
        <f>"041303"</f>
        <v>041303</v>
      </c>
      <c r="B38" s="6" t="s">
        <v>60</v>
      </c>
      <c r="C38" s="6" t="s">
        <v>58</v>
      </c>
      <c r="D38" s="6">
        <v>5147</v>
      </c>
      <c r="E38" s="6">
        <v>4042</v>
      </c>
      <c r="F38" s="6">
        <v>4023</v>
      </c>
      <c r="G38" s="6">
        <v>19</v>
      </c>
      <c r="H38" s="6">
        <v>19</v>
      </c>
      <c r="I38" s="6">
        <v>16</v>
      </c>
      <c r="J38" s="6">
        <v>0</v>
      </c>
      <c r="K38" s="6">
        <v>3</v>
      </c>
      <c r="L38" s="6">
        <v>0</v>
      </c>
      <c r="M38" s="6">
        <v>24</v>
      </c>
      <c r="N38" s="6">
        <v>24</v>
      </c>
      <c r="O38" s="6">
        <v>15</v>
      </c>
      <c r="P38" s="6">
        <v>6</v>
      </c>
      <c r="Q38" s="6">
        <v>3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</row>
    <row r="39" spans="1:2541" x14ac:dyDescent="0.25">
      <c r="A39" s="6" t="str">
        <f>"041304"</f>
        <v>041304</v>
      </c>
      <c r="B39" s="6" t="s">
        <v>61</v>
      </c>
      <c r="C39" s="6" t="s">
        <v>58</v>
      </c>
      <c r="D39" s="6">
        <v>13189</v>
      </c>
      <c r="E39" s="6">
        <v>10439</v>
      </c>
      <c r="F39" s="6">
        <v>10406</v>
      </c>
      <c r="G39" s="6">
        <v>33</v>
      </c>
      <c r="H39" s="6">
        <v>33</v>
      </c>
      <c r="I39" s="6">
        <v>24</v>
      </c>
      <c r="J39" s="6">
        <v>0</v>
      </c>
      <c r="K39" s="6">
        <v>9</v>
      </c>
      <c r="L39" s="6">
        <v>0</v>
      </c>
      <c r="M39" s="6">
        <v>136</v>
      </c>
      <c r="N39" s="6">
        <v>136</v>
      </c>
      <c r="O39" s="6">
        <v>95</v>
      </c>
      <c r="P39" s="6">
        <v>32</v>
      </c>
      <c r="Q39" s="6">
        <v>9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</row>
    <row r="40" spans="1:2541" s="1" customFormat="1" x14ac:dyDescent="0.25">
      <c r="A40" s="5" t="s">
        <v>62</v>
      </c>
      <c r="B40" s="5"/>
      <c r="C40" s="5"/>
      <c r="D40" s="5">
        <v>96782</v>
      </c>
      <c r="E40" s="5">
        <v>77543</v>
      </c>
      <c r="F40" s="5">
        <v>77247</v>
      </c>
      <c r="G40" s="5">
        <v>296</v>
      </c>
      <c r="H40" s="5">
        <v>296</v>
      </c>
      <c r="I40" s="5">
        <v>205</v>
      </c>
      <c r="J40" s="5">
        <v>28</v>
      </c>
      <c r="K40" s="5">
        <v>63</v>
      </c>
      <c r="L40" s="5">
        <v>0</v>
      </c>
      <c r="M40" s="5">
        <v>461</v>
      </c>
      <c r="N40" s="5">
        <v>461</v>
      </c>
      <c r="O40" s="5">
        <v>215</v>
      </c>
      <c r="P40" s="5">
        <v>183</v>
      </c>
      <c r="Q40" s="5">
        <v>63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</row>
    <row r="41" spans="1:2541" x14ac:dyDescent="0.25">
      <c r="A41" s="6" t="str">
        <f>"041401"</f>
        <v>041401</v>
      </c>
      <c r="B41" s="6" t="s">
        <v>63</v>
      </c>
      <c r="C41" s="6" t="s">
        <v>64</v>
      </c>
      <c r="D41" s="6">
        <v>5112</v>
      </c>
      <c r="E41" s="6">
        <v>4000</v>
      </c>
      <c r="F41" s="6">
        <v>3985</v>
      </c>
      <c r="G41" s="6">
        <v>15</v>
      </c>
      <c r="H41" s="6">
        <v>15</v>
      </c>
      <c r="I41" s="6">
        <v>8</v>
      </c>
      <c r="J41" s="6">
        <v>1</v>
      </c>
      <c r="K41" s="6">
        <v>6</v>
      </c>
      <c r="L41" s="6">
        <v>0</v>
      </c>
      <c r="M41" s="6">
        <v>24</v>
      </c>
      <c r="N41" s="6">
        <v>24</v>
      </c>
      <c r="O41" s="6">
        <v>13</v>
      </c>
      <c r="P41" s="6">
        <v>5</v>
      </c>
      <c r="Q41" s="6">
        <v>6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</row>
    <row r="42" spans="1:2541" x14ac:dyDescent="0.25">
      <c r="A42" s="6" t="str">
        <f>"041402"</f>
        <v>041402</v>
      </c>
      <c r="B42" s="6" t="s">
        <v>65</v>
      </c>
      <c r="C42" s="6" t="s">
        <v>64</v>
      </c>
      <c r="D42" s="6">
        <v>7213</v>
      </c>
      <c r="E42" s="6">
        <v>5696</v>
      </c>
      <c r="F42" s="6">
        <v>5625</v>
      </c>
      <c r="G42" s="6">
        <v>71</v>
      </c>
      <c r="H42" s="6">
        <v>71</v>
      </c>
      <c r="I42" s="6">
        <v>50</v>
      </c>
      <c r="J42" s="6">
        <v>9</v>
      </c>
      <c r="K42" s="6">
        <v>12</v>
      </c>
      <c r="L42" s="6">
        <v>0</v>
      </c>
      <c r="M42" s="6">
        <v>42</v>
      </c>
      <c r="N42" s="6">
        <v>42</v>
      </c>
      <c r="O42" s="6">
        <v>15</v>
      </c>
      <c r="P42" s="6">
        <v>15</v>
      </c>
      <c r="Q42" s="6">
        <v>12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</row>
    <row r="43" spans="1:2541" x14ac:dyDescent="0.25">
      <c r="A43" s="6" t="str">
        <f>"041403"</f>
        <v>041403</v>
      </c>
      <c r="B43" s="6" t="s">
        <v>66</v>
      </c>
      <c r="C43" s="6" t="s">
        <v>64</v>
      </c>
      <c r="D43" s="6">
        <v>5056</v>
      </c>
      <c r="E43" s="6">
        <v>4010</v>
      </c>
      <c r="F43" s="6">
        <v>3990</v>
      </c>
      <c r="G43" s="6">
        <v>20</v>
      </c>
      <c r="H43" s="6">
        <v>20</v>
      </c>
      <c r="I43" s="6">
        <v>17</v>
      </c>
      <c r="J43" s="6">
        <v>2</v>
      </c>
      <c r="K43" s="6">
        <v>1</v>
      </c>
      <c r="L43" s="6">
        <v>0</v>
      </c>
      <c r="M43" s="6">
        <v>20</v>
      </c>
      <c r="N43" s="6">
        <v>20</v>
      </c>
      <c r="O43" s="6">
        <v>7</v>
      </c>
      <c r="P43" s="6">
        <v>12</v>
      </c>
      <c r="Q43" s="6">
        <v>1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</row>
    <row r="44" spans="1:2541" x14ac:dyDescent="0.25">
      <c r="A44" s="6" t="str">
        <f>"041404"</f>
        <v>041404</v>
      </c>
      <c r="B44" s="6" t="s">
        <v>67</v>
      </c>
      <c r="C44" s="6" t="s">
        <v>64</v>
      </c>
      <c r="D44" s="6">
        <v>7947</v>
      </c>
      <c r="E44" s="6">
        <v>6259</v>
      </c>
      <c r="F44" s="6">
        <v>6247</v>
      </c>
      <c r="G44" s="6">
        <v>12</v>
      </c>
      <c r="H44" s="6">
        <v>12</v>
      </c>
      <c r="I44" s="6">
        <v>12</v>
      </c>
      <c r="J44" s="6">
        <v>0</v>
      </c>
      <c r="K44" s="6">
        <v>0</v>
      </c>
      <c r="L44" s="6">
        <v>0</v>
      </c>
      <c r="M44" s="6">
        <v>27</v>
      </c>
      <c r="N44" s="6">
        <v>27</v>
      </c>
      <c r="O44" s="6">
        <v>11</v>
      </c>
      <c r="P44" s="6">
        <v>16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</row>
    <row r="45" spans="1:2541" x14ac:dyDescent="0.25">
      <c r="A45" s="6" t="str">
        <f>"041405"</f>
        <v>041405</v>
      </c>
      <c r="B45" s="6" t="s">
        <v>68</v>
      </c>
      <c r="C45" s="6" t="s">
        <v>64</v>
      </c>
      <c r="D45" s="6">
        <v>4239</v>
      </c>
      <c r="E45" s="6">
        <v>3333</v>
      </c>
      <c r="F45" s="6">
        <v>3325</v>
      </c>
      <c r="G45" s="6">
        <v>8</v>
      </c>
      <c r="H45" s="6">
        <v>8</v>
      </c>
      <c r="I45" s="6">
        <v>8</v>
      </c>
      <c r="J45" s="6">
        <v>0</v>
      </c>
      <c r="K45" s="6">
        <v>0</v>
      </c>
      <c r="L45" s="6">
        <v>0</v>
      </c>
      <c r="M45" s="6">
        <v>16</v>
      </c>
      <c r="N45" s="6">
        <v>16</v>
      </c>
      <c r="O45" s="6">
        <v>10</v>
      </c>
      <c r="P45" s="6">
        <v>6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</row>
    <row r="46" spans="1:2541" x14ac:dyDescent="0.25">
      <c r="A46" s="6" t="str">
        <f>"041406"</f>
        <v>041406</v>
      </c>
      <c r="B46" s="6" t="s">
        <v>69</v>
      </c>
      <c r="C46" s="6" t="s">
        <v>64</v>
      </c>
      <c r="D46" s="6">
        <v>10260</v>
      </c>
      <c r="E46" s="6">
        <v>8400</v>
      </c>
      <c r="F46" s="6">
        <v>8372</v>
      </c>
      <c r="G46" s="6">
        <v>28</v>
      </c>
      <c r="H46" s="6">
        <v>28</v>
      </c>
      <c r="I46" s="6">
        <v>10</v>
      </c>
      <c r="J46" s="6">
        <v>2</v>
      </c>
      <c r="K46" s="6">
        <v>16</v>
      </c>
      <c r="L46" s="6">
        <v>0</v>
      </c>
      <c r="M46" s="6">
        <v>43</v>
      </c>
      <c r="N46" s="6">
        <v>43</v>
      </c>
      <c r="O46" s="6">
        <v>15</v>
      </c>
      <c r="P46" s="6">
        <v>12</v>
      </c>
      <c r="Q46" s="6">
        <v>16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</row>
    <row r="47" spans="1:2541" x14ac:dyDescent="0.25">
      <c r="A47" s="6" t="str">
        <f>"041407"</f>
        <v>041407</v>
      </c>
      <c r="B47" s="6" t="s">
        <v>70</v>
      </c>
      <c r="C47" s="6" t="s">
        <v>64</v>
      </c>
      <c r="D47" s="6">
        <v>5467</v>
      </c>
      <c r="E47" s="6">
        <v>4334</v>
      </c>
      <c r="F47" s="6">
        <v>4307</v>
      </c>
      <c r="G47" s="6">
        <v>27</v>
      </c>
      <c r="H47" s="6">
        <v>27</v>
      </c>
      <c r="I47" s="6">
        <v>18</v>
      </c>
      <c r="J47" s="6">
        <v>0</v>
      </c>
      <c r="K47" s="6">
        <v>9</v>
      </c>
      <c r="L47" s="6">
        <v>0</v>
      </c>
      <c r="M47" s="6">
        <v>26</v>
      </c>
      <c r="N47" s="6">
        <v>26</v>
      </c>
      <c r="O47" s="6">
        <v>7</v>
      </c>
      <c r="P47" s="6">
        <v>10</v>
      </c>
      <c r="Q47" s="6">
        <v>9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</row>
    <row r="48" spans="1:2541" x14ac:dyDescent="0.25">
      <c r="A48" s="6" t="str">
        <f>"041408"</f>
        <v>041408</v>
      </c>
      <c r="B48" s="6" t="s">
        <v>71</v>
      </c>
      <c r="C48" s="6" t="s">
        <v>64</v>
      </c>
      <c r="D48" s="6">
        <v>9445</v>
      </c>
      <c r="E48" s="6">
        <v>7525</v>
      </c>
      <c r="F48" s="6">
        <v>7465</v>
      </c>
      <c r="G48" s="6">
        <v>60</v>
      </c>
      <c r="H48" s="6">
        <v>60</v>
      </c>
      <c r="I48" s="6">
        <v>46</v>
      </c>
      <c r="J48" s="6">
        <v>10</v>
      </c>
      <c r="K48" s="6">
        <v>4</v>
      </c>
      <c r="L48" s="6">
        <v>0</v>
      </c>
      <c r="M48" s="6">
        <v>83</v>
      </c>
      <c r="N48" s="6">
        <v>83</v>
      </c>
      <c r="O48" s="6">
        <v>65</v>
      </c>
      <c r="P48" s="6">
        <v>14</v>
      </c>
      <c r="Q48" s="6">
        <v>4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</row>
    <row r="49" spans="1:2541" x14ac:dyDescent="0.25">
      <c r="A49" s="6" t="str">
        <f>"041409"</f>
        <v>041409</v>
      </c>
      <c r="B49" s="6" t="s">
        <v>72</v>
      </c>
      <c r="C49" s="6" t="s">
        <v>64</v>
      </c>
      <c r="D49" s="6">
        <v>32103</v>
      </c>
      <c r="E49" s="6">
        <v>26110</v>
      </c>
      <c r="F49" s="6">
        <v>26090</v>
      </c>
      <c r="G49" s="6">
        <v>20</v>
      </c>
      <c r="H49" s="6">
        <v>20</v>
      </c>
      <c r="I49" s="6">
        <v>7</v>
      </c>
      <c r="J49" s="6">
        <v>2</v>
      </c>
      <c r="K49" s="6">
        <v>11</v>
      </c>
      <c r="L49" s="6">
        <v>0</v>
      </c>
      <c r="M49" s="6">
        <v>134</v>
      </c>
      <c r="N49" s="6">
        <v>134</v>
      </c>
      <c r="O49" s="6">
        <v>54</v>
      </c>
      <c r="P49" s="6">
        <v>69</v>
      </c>
      <c r="Q49" s="6">
        <v>11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</row>
    <row r="50" spans="1:2541" x14ac:dyDescent="0.25">
      <c r="A50" s="6" t="str">
        <f>"041410"</f>
        <v>041410</v>
      </c>
      <c r="B50" s="6" t="s">
        <v>73</v>
      </c>
      <c r="C50" s="6" t="s">
        <v>64</v>
      </c>
      <c r="D50" s="6">
        <v>3571</v>
      </c>
      <c r="E50" s="6">
        <v>2854</v>
      </c>
      <c r="F50" s="6">
        <v>2844</v>
      </c>
      <c r="G50" s="6">
        <v>10</v>
      </c>
      <c r="H50" s="6">
        <v>10</v>
      </c>
      <c r="I50" s="6">
        <v>9</v>
      </c>
      <c r="J50" s="6">
        <v>1</v>
      </c>
      <c r="K50" s="6">
        <v>0</v>
      </c>
      <c r="L50" s="6">
        <v>0</v>
      </c>
      <c r="M50" s="6">
        <v>14</v>
      </c>
      <c r="N50" s="6">
        <v>14</v>
      </c>
      <c r="O50" s="6">
        <v>4</v>
      </c>
      <c r="P50" s="6">
        <v>10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</row>
    <row r="51" spans="1:2541" x14ac:dyDescent="0.25">
      <c r="A51" s="6" t="str">
        <f>"041411"</f>
        <v>041411</v>
      </c>
      <c r="B51" s="6" t="s">
        <v>74</v>
      </c>
      <c r="C51" s="6" t="s">
        <v>64</v>
      </c>
      <c r="D51" s="6">
        <v>6369</v>
      </c>
      <c r="E51" s="6">
        <v>5022</v>
      </c>
      <c r="F51" s="6">
        <v>4997</v>
      </c>
      <c r="G51" s="6">
        <v>25</v>
      </c>
      <c r="H51" s="6">
        <v>25</v>
      </c>
      <c r="I51" s="6">
        <v>20</v>
      </c>
      <c r="J51" s="6">
        <v>1</v>
      </c>
      <c r="K51" s="6">
        <v>4</v>
      </c>
      <c r="L51" s="6">
        <v>0</v>
      </c>
      <c r="M51" s="6">
        <v>32</v>
      </c>
      <c r="N51" s="6">
        <v>32</v>
      </c>
      <c r="O51" s="6">
        <v>14</v>
      </c>
      <c r="P51" s="6">
        <v>14</v>
      </c>
      <c r="Q51" s="6">
        <v>4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</row>
    <row r="52" spans="1:2541" s="1" customFormat="1" x14ac:dyDescent="0.25">
      <c r="A52" s="5" t="s">
        <v>75</v>
      </c>
      <c r="B52" s="5"/>
      <c r="C52" s="5"/>
      <c r="D52" s="5">
        <v>47989</v>
      </c>
      <c r="E52" s="5">
        <v>38078</v>
      </c>
      <c r="F52" s="5">
        <v>37864</v>
      </c>
      <c r="G52" s="5">
        <v>214</v>
      </c>
      <c r="H52" s="5">
        <v>211</v>
      </c>
      <c r="I52" s="5">
        <v>155</v>
      </c>
      <c r="J52" s="5">
        <v>5</v>
      </c>
      <c r="K52" s="5">
        <v>51</v>
      </c>
      <c r="L52" s="5">
        <v>3</v>
      </c>
      <c r="M52" s="5">
        <v>272</v>
      </c>
      <c r="N52" s="5">
        <v>272</v>
      </c>
      <c r="O52" s="5">
        <v>110</v>
      </c>
      <c r="P52" s="5">
        <v>111</v>
      </c>
      <c r="Q52" s="5">
        <v>51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</row>
    <row r="53" spans="1:2541" x14ac:dyDescent="0.25">
      <c r="A53" s="6" t="str">
        <f>"041601"</f>
        <v>041601</v>
      </c>
      <c r="B53" s="6" t="s">
        <v>76</v>
      </c>
      <c r="C53" s="6" t="s">
        <v>77</v>
      </c>
      <c r="D53" s="6">
        <v>6788</v>
      </c>
      <c r="E53" s="6">
        <v>5305</v>
      </c>
      <c r="F53" s="6">
        <v>5266</v>
      </c>
      <c r="G53" s="6">
        <v>39</v>
      </c>
      <c r="H53" s="6">
        <v>38</v>
      </c>
      <c r="I53" s="6">
        <v>34</v>
      </c>
      <c r="J53" s="6">
        <v>0</v>
      </c>
      <c r="K53" s="6">
        <v>4</v>
      </c>
      <c r="L53" s="6">
        <v>1</v>
      </c>
      <c r="M53" s="6">
        <v>36</v>
      </c>
      <c r="N53" s="6">
        <v>36</v>
      </c>
      <c r="O53" s="6">
        <v>16</v>
      </c>
      <c r="P53" s="6">
        <v>16</v>
      </c>
      <c r="Q53" s="6">
        <v>4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</row>
    <row r="54" spans="1:2541" x14ac:dyDescent="0.25">
      <c r="A54" s="6" t="str">
        <f>"041602"</f>
        <v>041602</v>
      </c>
      <c r="B54" s="6" t="s">
        <v>78</v>
      </c>
      <c r="C54" s="6" t="s">
        <v>77</v>
      </c>
      <c r="D54" s="6">
        <v>5295</v>
      </c>
      <c r="E54" s="6">
        <v>4184</v>
      </c>
      <c r="F54" s="6">
        <v>4165</v>
      </c>
      <c r="G54" s="6">
        <v>19</v>
      </c>
      <c r="H54" s="6">
        <v>19</v>
      </c>
      <c r="I54" s="6">
        <v>14</v>
      </c>
      <c r="J54" s="6">
        <v>0</v>
      </c>
      <c r="K54" s="6">
        <v>5</v>
      </c>
      <c r="L54" s="6">
        <v>0</v>
      </c>
      <c r="M54" s="6">
        <v>24</v>
      </c>
      <c r="N54" s="6">
        <v>24</v>
      </c>
      <c r="O54" s="6">
        <v>7</v>
      </c>
      <c r="P54" s="6">
        <v>12</v>
      </c>
      <c r="Q54" s="6">
        <v>5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</row>
    <row r="55" spans="1:2541" x14ac:dyDescent="0.25">
      <c r="A55" s="6" t="str">
        <f>"041603"</f>
        <v>041603</v>
      </c>
      <c r="B55" s="6" t="s">
        <v>79</v>
      </c>
      <c r="C55" s="6" t="s">
        <v>77</v>
      </c>
      <c r="D55" s="6">
        <v>4525</v>
      </c>
      <c r="E55" s="6">
        <v>3564</v>
      </c>
      <c r="F55" s="6">
        <v>3556</v>
      </c>
      <c r="G55" s="6">
        <v>8</v>
      </c>
      <c r="H55" s="6">
        <v>8</v>
      </c>
      <c r="I55" s="6">
        <v>7</v>
      </c>
      <c r="J55" s="6">
        <v>0</v>
      </c>
      <c r="K55" s="6">
        <v>1</v>
      </c>
      <c r="L55" s="6">
        <v>0</v>
      </c>
      <c r="M55" s="6">
        <v>18</v>
      </c>
      <c r="N55" s="6">
        <v>18</v>
      </c>
      <c r="O55" s="6">
        <v>14</v>
      </c>
      <c r="P55" s="6">
        <v>3</v>
      </c>
      <c r="Q55" s="6">
        <v>1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</row>
    <row r="56" spans="1:2541" x14ac:dyDescent="0.25">
      <c r="A56" s="6" t="str">
        <f>"041604"</f>
        <v>041604</v>
      </c>
      <c r="B56" s="6" t="s">
        <v>80</v>
      </c>
      <c r="C56" s="6" t="s">
        <v>77</v>
      </c>
      <c r="D56" s="6">
        <v>6000</v>
      </c>
      <c r="E56" s="6">
        <v>4656</v>
      </c>
      <c r="F56" s="6">
        <v>4619</v>
      </c>
      <c r="G56" s="6">
        <v>37</v>
      </c>
      <c r="H56" s="6">
        <v>37</v>
      </c>
      <c r="I56" s="6">
        <v>32</v>
      </c>
      <c r="J56" s="6">
        <v>1</v>
      </c>
      <c r="K56" s="6">
        <v>4</v>
      </c>
      <c r="L56" s="6">
        <v>0</v>
      </c>
      <c r="M56" s="6">
        <v>27</v>
      </c>
      <c r="N56" s="6">
        <v>27</v>
      </c>
      <c r="O56" s="6">
        <v>13</v>
      </c>
      <c r="P56" s="6">
        <v>10</v>
      </c>
      <c r="Q56" s="6">
        <v>4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</row>
    <row r="57" spans="1:2541" x14ac:dyDescent="0.25">
      <c r="A57" s="6" t="str">
        <f>"041605"</f>
        <v>041605</v>
      </c>
      <c r="B57" s="6" t="s">
        <v>81</v>
      </c>
      <c r="C57" s="6" t="s">
        <v>77</v>
      </c>
      <c r="D57" s="6">
        <v>5634</v>
      </c>
      <c r="E57" s="6">
        <v>4375</v>
      </c>
      <c r="F57" s="6">
        <v>4342</v>
      </c>
      <c r="G57" s="6">
        <v>33</v>
      </c>
      <c r="H57" s="6">
        <v>32</v>
      </c>
      <c r="I57" s="6">
        <v>30</v>
      </c>
      <c r="J57" s="6">
        <v>0</v>
      </c>
      <c r="K57" s="6">
        <v>2</v>
      </c>
      <c r="L57" s="6">
        <v>1</v>
      </c>
      <c r="M57" s="6">
        <v>21</v>
      </c>
      <c r="N57" s="6">
        <v>21</v>
      </c>
      <c r="O57" s="6">
        <v>8</v>
      </c>
      <c r="P57" s="6">
        <v>11</v>
      </c>
      <c r="Q57" s="6">
        <v>2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</row>
    <row r="58" spans="1:2541" x14ac:dyDescent="0.25">
      <c r="A58" s="6" t="str">
        <f>"041606"</f>
        <v>041606</v>
      </c>
      <c r="B58" s="6" t="s">
        <v>82</v>
      </c>
      <c r="C58" s="6" t="s">
        <v>77</v>
      </c>
      <c r="D58" s="6">
        <v>19747</v>
      </c>
      <c r="E58" s="6">
        <v>15994</v>
      </c>
      <c r="F58" s="6">
        <v>15916</v>
      </c>
      <c r="G58" s="6">
        <v>78</v>
      </c>
      <c r="H58" s="6">
        <v>77</v>
      </c>
      <c r="I58" s="6">
        <v>38</v>
      </c>
      <c r="J58" s="6">
        <v>4</v>
      </c>
      <c r="K58" s="6">
        <v>35</v>
      </c>
      <c r="L58" s="6">
        <v>1</v>
      </c>
      <c r="M58" s="6">
        <v>146</v>
      </c>
      <c r="N58" s="6">
        <v>146</v>
      </c>
      <c r="O58" s="6">
        <v>52</v>
      </c>
      <c r="P58" s="6">
        <v>59</v>
      </c>
      <c r="Q58" s="6">
        <v>35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</row>
    <row r="59" spans="1:2541" s="1" customFormat="1" x14ac:dyDescent="0.25">
      <c r="A59" s="5" t="s">
        <v>83</v>
      </c>
      <c r="B59" s="5"/>
      <c r="C59" s="5"/>
      <c r="D59" s="5">
        <v>69785</v>
      </c>
      <c r="E59" s="5">
        <v>56333</v>
      </c>
      <c r="F59" s="5">
        <v>56077</v>
      </c>
      <c r="G59" s="5">
        <v>256</v>
      </c>
      <c r="H59" s="5">
        <v>256</v>
      </c>
      <c r="I59" s="5">
        <v>145</v>
      </c>
      <c r="J59" s="5">
        <v>1</v>
      </c>
      <c r="K59" s="5">
        <v>110</v>
      </c>
      <c r="L59" s="5">
        <v>0</v>
      </c>
      <c r="M59" s="5">
        <v>444</v>
      </c>
      <c r="N59" s="5">
        <v>444</v>
      </c>
      <c r="O59" s="5">
        <v>195</v>
      </c>
      <c r="P59" s="5">
        <v>139</v>
      </c>
      <c r="Q59" s="5">
        <v>110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</row>
    <row r="60" spans="1:2541" x14ac:dyDescent="0.25">
      <c r="A60" s="6" t="str">
        <f>"041901"</f>
        <v>041901</v>
      </c>
      <c r="B60" s="6" t="s">
        <v>84</v>
      </c>
      <c r="C60" s="6" t="s">
        <v>85</v>
      </c>
      <c r="D60" s="6">
        <v>14315</v>
      </c>
      <c r="E60" s="6">
        <v>11695</v>
      </c>
      <c r="F60" s="6">
        <v>11626</v>
      </c>
      <c r="G60" s="6">
        <v>69</v>
      </c>
      <c r="H60" s="6">
        <v>69</v>
      </c>
      <c r="I60" s="6">
        <v>23</v>
      </c>
      <c r="J60" s="6">
        <v>0</v>
      </c>
      <c r="K60" s="6">
        <v>46</v>
      </c>
      <c r="L60" s="6">
        <v>0</v>
      </c>
      <c r="M60" s="6">
        <v>123</v>
      </c>
      <c r="N60" s="6">
        <v>123</v>
      </c>
      <c r="O60" s="6">
        <v>54</v>
      </c>
      <c r="P60" s="6">
        <v>23</v>
      </c>
      <c r="Q60" s="6">
        <v>46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</row>
    <row r="61" spans="1:2541" x14ac:dyDescent="0.25">
      <c r="A61" s="6" t="str">
        <f>"041902"</f>
        <v>041902</v>
      </c>
      <c r="B61" s="6" t="s">
        <v>86</v>
      </c>
      <c r="C61" s="6" t="s">
        <v>85</v>
      </c>
      <c r="D61" s="6">
        <v>5269</v>
      </c>
      <c r="E61" s="6">
        <v>4240</v>
      </c>
      <c r="F61" s="6">
        <v>4222</v>
      </c>
      <c r="G61" s="6">
        <v>18</v>
      </c>
      <c r="H61" s="6">
        <v>18</v>
      </c>
      <c r="I61" s="6">
        <v>18</v>
      </c>
      <c r="J61" s="6">
        <v>0</v>
      </c>
      <c r="K61" s="6">
        <v>0</v>
      </c>
      <c r="L61" s="6">
        <v>0</v>
      </c>
      <c r="M61" s="6">
        <v>24</v>
      </c>
      <c r="N61" s="6">
        <v>24</v>
      </c>
      <c r="O61" s="6">
        <v>10</v>
      </c>
      <c r="P61" s="6">
        <v>14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</row>
    <row r="62" spans="1:2541" x14ac:dyDescent="0.25">
      <c r="A62" s="6" t="str">
        <f>"041903"</f>
        <v>041903</v>
      </c>
      <c r="B62" s="6" t="s">
        <v>87</v>
      </c>
      <c r="C62" s="6" t="s">
        <v>85</v>
      </c>
      <c r="D62" s="6">
        <v>9140</v>
      </c>
      <c r="E62" s="6">
        <v>7360</v>
      </c>
      <c r="F62" s="6">
        <v>7335</v>
      </c>
      <c r="G62" s="6">
        <v>25</v>
      </c>
      <c r="H62" s="6">
        <v>25</v>
      </c>
      <c r="I62" s="6">
        <v>10</v>
      </c>
      <c r="J62" s="6">
        <v>0</v>
      </c>
      <c r="K62" s="6">
        <v>15</v>
      </c>
      <c r="L62" s="6">
        <v>0</v>
      </c>
      <c r="M62" s="6">
        <v>78</v>
      </c>
      <c r="N62" s="6">
        <v>78</v>
      </c>
      <c r="O62" s="6">
        <v>48</v>
      </c>
      <c r="P62" s="6">
        <v>15</v>
      </c>
      <c r="Q62" s="6">
        <v>15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</row>
    <row r="63" spans="1:2541" x14ac:dyDescent="0.25">
      <c r="A63" s="6" t="str">
        <f>"041904"</f>
        <v>041904</v>
      </c>
      <c r="B63" s="6" t="s">
        <v>88</v>
      </c>
      <c r="C63" s="6" t="s">
        <v>85</v>
      </c>
      <c r="D63" s="6">
        <v>9906</v>
      </c>
      <c r="E63" s="6">
        <v>7822</v>
      </c>
      <c r="F63" s="6">
        <v>7791</v>
      </c>
      <c r="G63" s="6">
        <v>31</v>
      </c>
      <c r="H63" s="6">
        <v>31</v>
      </c>
      <c r="I63" s="6">
        <v>24</v>
      </c>
      <c r="J63" s="6">
        <v>0</v>
      </c>
      <c r="K63" s="6">
        <v>7</v>
      </c>
      <c r="L63" s="6">
        <v>0</v>
      </c>
      <c r="M63" s="6">
        <v>32</v>
      </c>
      <c r="N63" s="6">
        <v>32</v>
      </c>
      <c r="O63" s="6">
        <v>15</v>
      </c>
      <c r="P63" s="6">
        <v>10</v>
      </c>
      <c r="Q63" s="6">
        <v>7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</row>
    <row r="64" spans="1:2541" x14ac:dyDescent="0.25">
      <c r="A64" s="6" t="str">
        <f>"041905"</f>
        <v>041905</v>
      </c>
      <c r="B64" s="6" t="s">
        <v>89</v>
      </c>
      <c r="C64" s="6" t="s">
        <v>85</v>
      </c>
      <c r="D64" s="6">
        <v>6883</v>
      </c>
      <c r="E64" s="6">
        <v>5465</v>
      </c>
      <c r="F64" s="6">
        <v>5442</v>
      </c>
      <c r="G64" s="6">
        <v>23</v>
      </c>
      <c r="H64" s="6">
        <v>23</v>
      </c>
      <c r="I64" s="6">
        <v>20</v>
      </c>
      <c r="J64" s="6">
        <v>1</v>
      </c>
      <c r="K64" s="6">
        <v>2</v>
      </c>
      <c r="L64" s="6">
        <v>0</v>
      </c>
      <c r="M64" s="6">
        <v>43</v>
      </c>
      <c r="N64" s="6">
        <v>43</v>
      </c>
      <c r="O64" s="6">
        <v>14</v>
      </c>
      <c r="P64" s="6">
        <v>27</v>
      </c>
      <c r="Q64" s="6">
        <v>2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</row>
    <row r="65" spans="1:2541" x14ac:dyDescent="0.25">
      <c r="A65" s="6" t="str">
        <f>"041906"</f>
        <v>041906</v>
      </c>
      <c r="B65" s="6" t="s">
        <v>90</v>
      </c>
      <c r="C65" s="6" t="s">
        <v>85</v>
      </c>
      <c r="D65" s="6">
        <v>24272</v>
      </c>
      <c r="E65" s="6">
        <v>19751</v>
      </c>
      <c r="F65" s="6">
        <v>19661</v>
      </c>
      <c r="G65" s="6">
        <v>90</v>
      </c>
      <c r="H65" s="6">
        <v>90</v>
      </c>
      <c r="I65" s="6">
        <v>50</v>
      </c>
      <c r="J65" s="6">
        <v>0</v>
      </c>
      <c r="K65" s="6">
        <v>40</v>
      </c>
      <c r="L65" s="6">
        <v>0</v>
      </c>
      <c r="M65" s="6">
        <v>144</v>
      </c>
      <c r="N65" s="6">
        <v>144</v>
      </c>
      <c r="O65" s="6">
        <v>54</v>
      </c>
      <c r="P65" s="6">
        <v>50</v>
      </c>
      <c r="Q65" s="6">
        <v>40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</row>
    <row r="66" spans="1:2541" s="1" customFormat="1" x14ac:dyDescent="0.25">
      <c r="A66" s="5" t="s">
        <v>91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</row>
    <row r="67" spans="1:2541" x14ac:dyDescent="0.25">
      <c r="A67" s="6" t="str">
        <f>"046101"</f>
        <v>046101</v>
      </c>
      <c r="B67" s="6" t="s">
        <v>92</v>
      </c>
      <c r="C67" s="6" t="s">
        <v>93</v>
      </c>
      <c r="D67" s="6">
        <v>328062</v>
      </c>
      <c r="E67" s="6">
        <v>274097</v>
      </c>
      <c r="F67" s="6">
        <v>273691</v>
      </c>
      <c r="G67" s="6">
        <v>406</v>
      </c>
      <c r="H67" s="6">
        <v>398</v>
      </c>
      <c r="I67" s="6">
        <v>231</v>
      </c>
      <c r="J67" s="6">
        <v>4</v>
      </c>
      <c r="K67" s="6">
        <v>163</v>
      </c>
      <c r="L67" s="6">
        <v>8</v>
      </c>
      <c r="M67" s="6">
        <v>2111</v>
      </c>
      <c r="N67" s="6">
        <v>2111</v>
      </c>
      <c r="O67" s="6">
        <v>828</v>
      </c>
      <c r="P67" s="6">
        <v>1120</v>
      </c>
      <c r="Q67" s="6">
        <v>163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</row>
    <row r="68" spans="1:2541" x14ac:dyDescent="0.25"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</row>
    <row r="69" spans="1:2541" ht="18.75" x14ac:dyDescent="0.3">
      <c r="C69" s="11" t="s">
        <v>94</v>
      </c>
      <c r="D69" s="11">
        <f>D5+D14+D24+D29+D35+D40+D52+D59+D67</f>
        <v>982110</v>
      </c>
      <c r="E69" s="11">
        <f t="shared" ref="E69:V69" si="0">E5+E14+E24+E29+E35+E40+E52+E59+E67</f>
        <v>800165</v>
      </c>
      <c r="F69" s="11">
        <f t="shared" si="0"/>
        <v>797749</v>
      </c>
      <c r="G69" s="11">
        <f t="shared" si="0"/>
        <v>2416</v>
      </c>
      <c r="H69" s="11">
        <f t="shared" si="0"/>
        <v>2402</v>
      </c>
      <c r="I69" s="11">
        <f t="shared" si="0"/>
        <v>1635</v>
      </c>
      <c r="J69" s="11">
        <f t="shared" si="0"/>
        <v>65</v>
      </c>
      <c r="K69" s="11">
        <f t="shared" si="0"/>
        <v>702</v>
      </c>
      <c r="L69" s="11">
        <f t="shared" si="0"/>
        <v>14</v>
      </c>
      <c r="M69" s="11">
        <f t="shared" si="0"/>
        <v>5659</v>
      </c>
      <c r="N69" s="11">
        <f t="shared" si="0"/>
        <v>5659</v>
      </c>
      <c r="O69" s="11">
        <f t="shared" si="0"/>
        <v>2541</v>
      </c>
      <c r="P69" s="11">
        <f t="shared" si="0"/>
        <v>2416</v>
      </c>
      <c r="Q69" s="11">
        <f t="shared" si="0"/>
        <v>702</v>
      </c>
      <c r="R69" s="11">
        <f t="shared" si="0"/>
        <v>0</v>
      </c>
      <c r="S69" s="11">
        <f t="shared" si="0"/>
        <v>0</v>
      </c>
      <c r="T69" s="11">
        <f t="shared" si="0"/>
        <v>0</v>
      </c>
      <c r="U69" s="11">
        <f t="shared" si="0"/>
        <v>0</v>
      </c>
      <c r="V69" s="11">
        <f t="shared" si="0"/>
        <v>0</v>
      </c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</row>
    <row r="70" spans="1:2541" x14ac:dyDescent="0.25"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</row>
    <row r="71" spans="1:2541" x14ac:dyDescent="0.25"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</row>
    <row r="72" spans="1:2541" x14ac:dyDescent="0.25"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</row>
    <row r="73" spans="1:2541" x14ac:dyDescent="0.25"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</row>
    <row r="74" spans="1:2541" x14ac:dyDescent="0.25"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</row>
    <row r="75" spans="1:2541" x14ac:dyDescent="0.25"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</row>
    <row r="76" spans="1:2541" x14ac:dyDescent="0.25"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</row>
    <row r="77" spans="1:2541" x14ac:dyDescent="0.25"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</row>
    <row r="78" spans="1:2541" x14ac:dyDescent="0.25"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</row>
    <row r="79" spans="1:2541" x14ac:dyDescent="0.25"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</row>
    <row r="80" spans="1:2541" x14ac:dyDescent="0.25"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</row>
    <row r="81" spans="23:2541" x14ac:dyDescent="0.25"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</row>
    <row r="82" spans="23:2541" x14ac:dyDescent="0.25"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</row>
    <row r="83" spans="23:2541" x14ac:dyDescent="0.25"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</row>
    <row r="84" spans="23:2541" x14ac:dyDescent="0.25"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</row>
    <row r="85" spans="23:2541" x14ac:dyDescent="0.25"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</row>
    <row r="86" spans="23:2541" x14ac:dyDescent="0.25"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</row>
    <row r="87" spans="23:2541" x14ac:dyDescent="0.25"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</row>
    <row r="88" spans="23:2541" x14ac:dyDescent="0.25"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</row>
    <row r="89" spans="23:2541" x14ac:dyDescent="0.25"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</row>
    <row r="90" spans="23:2541" x14ac:dyDescent="0.25"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</row>
    <row r="91" spans="23:2541" x14ac:dyDescent="0.25"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</row>
    <row r="92" spans="23:2541" x14ac:dyDescent="0.25"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</row>
    <row r="93" spans="23:2541" x14ac:dyDescent="0.25"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</row>
    <row r="94" spans="23:2541" x14ac:dyDescent="0.25"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</row>
    <row r="95" spans="23:2541" x14ac:dyDescent="0.25"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</row>
    <row r="96" spans="23:2541" x14ac:dyDescent="0.25"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</row>
    <row r="97" spans="23:2541" x14ac:dyDescent="0.25"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</row>
    <row r="98" spans="23:2541" x14ac:dyDescent="0.25"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</row>
    <row r="99" spans="23:2541" x14ac:dyDescent="0.25"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</row>
    <row r="100" spans="23:2541" x14ac:dyDescent="0.25"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</row>
    <row r="101" spans="23:2541" x14ac:dyDescent="0.25"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</row>
    <row r="102" spans="23:2541" x14ac:dyDescent="0.25"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</row>
    <row r="103" spans="23:2541" x14ac:dyDescent="0.25"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</row>
    <row r="104" spans="23:2541" x14ac:dyDescent="0.25"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</row>
    <row r="105" spans="23:2541" x14ac:dyDescent="0.25"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</row>
    <row r="106" spans="23:2541" x14ac:dyDescent="0.25"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</row>
    <row r="107" spans="23:2541" x14ac:dyDescent="0.25"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</row>
    <row r="108" spans="23:2541" x14ac:dyDescent="0.25"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</row>
    <row r="109" spans="23:2541" x14ac:dyDescent="0.25"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</row>
    <row r="110" spans="23:2541" x14ac:dyDescent="0.25"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</row>
    <row r="111" spans="23:2541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</row>
    <row r="112" spans="23:2541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</row>
    <row r="113" spans="23:2541" x14ac:dyDescent="0.25"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</row>
    <row r="114" spans="23:2541" x14ac:dyDescent="0.25"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</row>
    <row r="115" spans="23:2541" x14ac:dyDescent="0.25"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</row>
    <row r="116" spans="23:2541" x14ac:dyDescent="0.25"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</row>
    <row r="117" spans="23:2541" x14ac:dyDescent="0.25"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</row>
    <row r="118" spans="23:2541" x14ac:dyDescent="0.25"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</row>
    <row r="119" spans="23:2541" x14ac:dyDescent="0.25"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</row>
    <row r="120" spans="23:2541" x14ac:dyDescent="0.25"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</row>
    <row r="121" spans="23:2541" x14ac:dyDescent="0.25"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</row>
    <row r="122" spans="23:2541" x14ac:dyDescent="0.25"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</row>
    <row r="123" spans="23:2541" x14ac:dyDescent="0.25"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</row>
    <row r="124" spans="23:2541" x14ac:dyDescent="0.25"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</row>
    <row r="125" spans="23:2541" x14ac:dyDescent="0.25"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</row>
    <row r="126" spans="23:2541" x14ac:dyDescent="0.25"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</row>
    <row r="127" spans="23:2541" x14ac:dyDescent="0.25"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</row>
    <row r="128" spans="23:2541" x14ac:dyDescent="0.25"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</row>
    <row r="129" spans="23:2541" x14ac:dyDescent="0.25"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</row>
    <row r="130" spans="23:2541" x14ac:dyDescent="0.25"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</row>
    <row r="131" spans="23:2541" x14ac:dyDescent="0.25"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</row>
    <row r="132" spans="23:2541" x14ac:dyDescent="0.25"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</row>
    <row r="133" spans="23:2541" x14ac:dyDescent="0.25"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</row>
    <row r="134" spans="23:2541" x14ac:dyDescent="0.25"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</row>
    <row r="135" spans="23:2541" x14ac:dyDescent="0.25"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</row>
    <row r="136" spans="23:2541" x14ac:dyDescent="0.25"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</row>
    <row r="137" spans="23:2541" x14ac:dyDescent="0.25"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</row>
    <row r="138" spans="23:2541" x14ac:dyDescent="0.25"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</row>
    <row r="139" spans="23:2541" x14ac:dyDescent="0.25"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</row>
    <row r="140" spans="23:2541" x14ac:dyDescent="0.25"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</row>
    <row r="141" spans="23:2541" x14ac:dyDescent="0.25"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</row>
    <row r="142" spans="23:2541" x14ac:dyDescent="0.25"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</row>
    <row r="143" spans="23:2541" x14ac:dyDescent="0.25"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</row>
    <row r="144" spans="23:2541" x14ac:dyDescent="0.25"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</row>
    <row r="145" spans="23:2541" x14ac:dyDescent="0.25"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</row>
    <row r="146" spans="23:2541" x14ac:dyDescent="0.25"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  <c r="CSP146" s="2"/>
      <c r="CSQ146" s="2"/>
      <c r="CSR146" s="2"/>
      <c r="CSS146" s="2"/>
    </row>
    <row r="147" spans="23:2541" x14ac:dyDescent="0.25"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</row>
    <row r="148" spans="23:2541" x14ac:dyDescent="0.25"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</row>
    <row r="149" spans="23:2541" x14ac:dyDescent="0.25"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</row>
    <row r="150" spans="23:2541" x14ac:dyDescent="0.25"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  <c r="CSP150" s="2"/>
      <c r="CSQ150" s="2"/>
      <c r="CSR150" s="2"/>
      <c r="CSS150" s="2"/>
    </row>
    <row r="151" spans="23:2541" x14ac:dyDescent="0.25"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</row>
    <row r="152" spans="23:2541" x14ac:dyDescent="0.25"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</row>
    <row r="153" spans="23:2541" x14ac:dyDescent="0.25"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</row>
    <row r="154" spans="23:2541" x14ac:dyDescent="0.25"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</row>
    <row r="155" spans="23:2541" x14ac:dyDescent="0.25"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</row>
    <row r="156" spans="23:2541" x14ac:dyDescent="0.25"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  <c r="CSP156" s="2"/>
      <c r="CSQ156" s="2"/>
      <c r="CSR156" s="2"/>
      <c r="CSS156" s="2"/>
    </row>
    <row r="157" spans="23:2541" x14ac:dyDescent="0.25"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  <c r="CSP157" s="2"/>
      <c r="CSQ157" s="2"/>
      <c r="CSR157" s="2"/>
      <c r="CSS157" s="2"/>
    </row>
    <row r="158" spans="23:2541" x14ac:dyDescent="0.25"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  <c r="CSP158" s="2"/>
      <c r="CSQ158" s="2"/>
      <c r="CSR158" s="2"/>
      <c r="CSS158" s="2"/>
    </row>
    <row r="159" spans="23:2541" x14ac:dyDescent="0.25"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  <c r="CSP159" s="2"/>
      <c r="CSQ159" s="2"/>
      <c r="CSR159" s="2"/>
      <c r="CSS159" s="2"/>
    </row>
    <row r="160" spans="23:2541" x14ac:dyDescent="0.25"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</row>
    <row r="161" spans="23:2541" x14ac:dyDescent="0.25"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</row>
    <row r="162" spans="23:2541" x14ac:dyDescent="0.25"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</row>
    <row r="163" spans="23:2541" x14ac:dyDescent="0.25"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  <c r="CSP163" s="2"/>
      <c r="CSQ163" s="2"/>
      <c r="CSR163" s="2"/>
      <c r="CSS163" s="2"/>
    </row>
    <row r="164" spans="23:2541" x14ac:dyDescent="0.25"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</row>
    <row r="165" spans="23:2541" x14ac:dyDescent="0.25"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  <c r="CSP165" s="2"/>
      <c r="CSQ165" s="2"/>
      <c r="CSR165" s="2"/>
      <c r="CSS165" s="2"/>
    </row>
    <row r="166" spans="23:2541" x14ac:dyDescent="0.25"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  <c r="CSP166" s="2"/>
      <c r="CSQ166" s="2"/>
      <c r="CSR166" s="2"/>
      <c r="CSS166" s="2"/>
    </row>
    <row r="167" spans="23:2541" x14ac:dyDescent="0.25"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</row>
    <row r="168" spans="23:2541" x14ac:dyDescent="0.25"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</row>
    <row r="169" spans="23:2541" x14ac:dyDescent="0.25"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</row>
    <row r="170" spans="23:2541" x14ac:dyDescent="0.25"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</row>
    <row r="171" spans="23:2541" x14ac:dyDescent="0.25"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</row>
    <row r="172" spans="23:2541" x14ac:dyDescent="0.25"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</row>
    <row r="173" spans="23:2541" x14ac:dyDescent="0.25"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</row>
    <row r="174" spans="23:2541" x14ac:dyDescent="0.25"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</row>
    <row r="175" spans="23:2541" x14ac:dyDescent="0.25"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</row>
    <row r="176" spans="23:2541" x14ac:dyDescent="0.25"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</row>
    <row r="177" spans="23:2541" x14ac:dyDescent="0.25"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</row>
    <row r="178" spans="23:2541" x14ac:dyDescent="0.25"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</row>
    <row r="179" spans="23:2541" x14ac:dyDescent="0.25"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</row>
    <row r="180" spans="23:2541" x14ac:dyDescent="0.25"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</row>
    <row r="181" spans="23:2541" x14ac:dyDescent="0.25"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</row>
    <row r="182" spans="23:2541" x14ac:dyDescent="0.25"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</row>
    <row r="183" spans="23:2541" x14ac:dyDescent="0.25"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</row>
    <row r="184" spans="23:2541" x14ac:dyDescent="0.25"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</row>
    <row r="185" spans="23:2541" x14ac:dyDescent="0.25"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</row>
    <row r="186" spans="23:2541" x14ac:dyDescent="0.25"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</row>
    <row r="187" spans="23:2541" x14ac:dyDescent="0.25"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</row>
    <row r="188" spans="23:2541" x14ac:dyDescent="0.25"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</row>
    <row r="189" spans="23:2541" x14ac:dyDescent="0.25"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</row>
    <row r="190" spans="23:2541" x14ac:dyDescent="0.25"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</row>
    <row r="191" spans="23:2541" x14ac:dyDescent="0.25"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  <c r="CSP191" s="2"/>
      <c r="CSQ191" s="2"/>
      <c r="CSR191" s="2"/>
      <c r="CSS191" s="2"/>
    </row>
    <row r="192" spans="23:2541" x14ac:dyDescent="0.25"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  <c r="CSP192" s="2"/>
      <c r="CSQ192" s="2"/>
      <c r="CSR192" s="2"/>
      <c r="CSS192" s="2"/>
    </row>
    <row r="193" spans="23:2541" x14ac:dyDescent="0.25"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  <c r="CSP193" s="2"/>
      <c r="CSQ193" s="2"/>
      <c r="CSR193" s="2"/>
      <c r="CSS193" s="2"/>
    </row>
    <row r="194" spans="23:2541" x14ac:dyDescent="0.25"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  <c r="CSP194" s="2"/>
      <c r="CSQ194" s="2"/>
      <c r="CSR194" s="2"/>
      <c r="CSS194" s="2"/>
    </row>
    <row r="195" spans="23:2541" x14ac:dyDescent="0.25"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  <c r="CSP195" s="2"/>
      <c r="CSQ195" s="2"/>
      <c r="CSR195" s="2"/>
      <c r="CSS195" s="2"/>
    </row>
    <row r="196" spans="23:2541" x14ac:dyDescent="0.25"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  <c r="CSP196" s="2"/>
      <c r="CSQ196" s="2"/>
      <c r="CSR196" s="2"/>
      <c r="CSS196" s="2"/>
    </row>
    <row r="197" spans="23:2541" x14ac:dyDescent="0.25"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  <c r="CSP197" s="2"/>
      <c r="CSQ197" s="2"/>
      <c r="CSR197" s="2"/>
      <c r="CSS197" s="2"/>
    </row>
    <row r="198" spans="23:2541" x14ac:dyDescent="0.25"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  <c r="CSP198" s="2"/>
      <c r="CSQ198" s="2"/>
      <c r="CSR198" s="2"/>
      <c r="CSS198" s="2"/>
    </row>
    <row r="199" spans="23:2541" x14ac:dyDescent="0.25"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  <c r="CSP199" s="2"/>
      <c r="CSQ199" s="2"/>
      <c r="CSR199" s="2"/>
      <c r="CSS199" s="2"/>
    </row>
    <row r="200" spans="23:2541" x14ac:dyDescent="0.25"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  <c r="CSP200" s="2"/>
      <c r="CSQ200" s="2"/>
      <c r="CSR200" s="2"/>
      <c r="CSS200" s="2"/>
    </row>
    <row r="201" spans="23:2541" x14ac:dyDescent="0.25"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  <c r="CSP201" s="2"/>
      <c r="CSQ201" s="2"/>
      <c r="CSR201" s="2"/>
      <c r="CSS201" s="2"/>
    </row>
    <row r="202" spans="23:2541" x14ac:dyDescent="0.25"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  <c r="CSP202" s="2"/>
      <c r="CSQ202" s="2"/>
      <c r="CSR202" s="2"/>
      <c r="CSS202" s="2"/>
    </row>
    <row r="203" spans="23:2541" x14ac:dyDescent="0.25"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  <c r="CSP203" s="2"/>
      <c r="CSQ203" s="2"/>
      <c r="CSR203" s="2"/>
      <c r="CSS203" s="2"/>
    </row>
    <row r="204" spans="23:2541" x14ac:dyDescent="0.25"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  <c r="CSP204" s="2"/>
      <c r="CSQ204" s="2"/>
      <c r="CSR204" s="2"/>
      <c r="CSS204" s="2"/>
    </row>
    <row r="205" spans="23:2541" x14ac:dyDescent="0.25"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</row>
    <row r="206" spans="23:2541" x14ac:dyDescent="0.25"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  <c r="CSP206" s="2"/>
      <c r="CSQ206" s="2"/>
      <c r="CSR206" s="2"/>
      <c r="CSS206" s="2"/>
    </row>
    <row r="207" spans="23:2541" x14ac:dyDescent="0.25"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  <c r="CSP207" s="2"/>
      <c r="CSQ207" s="2"/>
      <c r="CSR207" s="2"/>
      <c r="CSS207" s="2"/>
    </row>
    <row r="208" spans="23:2541" x14ac:dyDescent="0.25"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  <c r="CSP208" s="2"/>
      <c r="CSQ208" s="2"/>
      <c r="CSR208" s="2"/>
      <c r="CSS208" s="2"/>
    </row>
    <row r="209" spans="23:2541" x14ac:dyDescent="0.25"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  <c r="CSP209" s="2"/>
      <c r="CSQ209" s="2"/>
      <c r="CSR209" s="2"/>
      <c r="CSS209" s="2"/>
    </row>
    <row r="210" spans="23:2541" x14ac:dyDescent="0.25"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  <c r="CSP210" s="2"/>
      <c r="CSQ210" s="2"/>
      <c r="CSR210" s="2"/>
      <c r="CSS210" s="2"/>
    </row>
    <row r="211" spans="23:2541" x14ac:dyDescent="0.25"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  <c r="CSP211" s="2"/>
      <c r="CSQ211" s="2"/>
      <c r="CSR211" s="2"/>
      <c r="CSS211" s="2"/>
    </row>
    <row r="212" spans="23:2541" x14ac:dyDescent="0.25"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  <c r="CSP212" s="2"/>
      <c r="CSQ212" s="2"/>
      <c r="CSR212" s="2"/>
      <c r="CSS212" s="2"/>
    </row>
    <row r="213" spans="23:2541" x14ac:dyDescent="0.25"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  <c r="CSP213" s="2"/>
      <c r="CSQ213" s="2"/>
      <c r="CSR213" s="2"/>
      <c r="CSS213" s="2"/>
    </row>
    <row r="214" spans="23:2541" x14ac:dyDescent="0.25"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</row>
    <row r="215" spans="23:2541" x14ac:dyDescent="0.25"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  <c r="CSP215" s="2"/>
      <c r="CSQ215" s="2"/>
      <c r="CSR215" s="2"/>
      <c r="CSS215" s="2"/>
    </row>
    <row r="216" spans="23:2541" x14ac:dyDescent="0.25"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</row>
    <row r="217" spans="23:2541" x14ac:dyDescent="0.25"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  <c r="CSP217" s="2"/>
      <c r="CSQ217" s="2"/>
      <c r="CSR217" s="2"/>
      <c r="CSS217" s="2"/>
    </row>
    <row r="218" spans="23:2541" x14ac:dyDescent="0.25"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  <c r="CSP218" s="2"/>
      <c r="CSQ218" s="2"/>
      <c r="CSR218" s="2"/>
      <c r="CSS218" s="2"/>
    </row>
    <row r="219" spans="23:2541" x14ac:dyDescent="0.25"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  <c r="CSP219" s="2"/>
      <c r="CSQ219" s="2"/>
      <c r="CSR219" s="2"/>
      <c r="CSS219" s="2"/>
    </row>
    <row r="220" spans="23:2541" x14ac:dyDescent="0.25"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  <c r="CSP220" s="2"/>
      <c r="CSQ220" s="2"/>
      <c r="CSR220" s="2"/>
      <c r="CSS220" s="2"/>
    </row>
    <row r="221" spans="23:2541" x14ac:dyDescent="0.25"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  <c r="CSP221" s="2"/>
      <c r="CSQ221" s="2"/>
      <c r="CSR221" s="2"/>
      <c r="CSS221" s="2"/>
    </row>
    <row r="222" spans="23:2541" x14ac:dyDescent="0.25"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  <c r="CSP222" s="2"/>
      <c r="CSQ222" s="2"/>
      <c r="CSR222" s="2"/>
      <c r="CSS222" s="2"/>
    </row>
    <row r="223" spans="23:2541" x14ac:dyDescent="0.25"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  <c r="CSP223" s="2"/>
      <c r="CSQ223" s="2"/>
      <c r="CSR223" s="2"/>
      <c r="CSS223" s="2"/>
    </row>
    <row r="224" spans="23:2541" x14ac:dyDescent="0.25"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  <c r="CSP224" s="2"/>
      <c r="CSQ224" s="2"/>
      <c r="CSR224" s="2"/>
      <c r="CSS224" s="2"/>
    </row>
    <row r="225" spans="23:2541" x14ac:dyDescent="0.25"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  <c r="CSP225" s="2"/>
      <c r="CSQ225" s="2"/>
      <c r="CSR225" s="2"/>
      <c r="CSS225" s="2"/>
    </row>
    <row r="226" spans="23:2541" x14ac:dyDescent="0.25"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  <c r="CSP226" s="2"/>
      <c r="CSQ226" s="2"/>
      <c r="CSR226" s="2"/>
      <c r="CSS226" s="2"/>
    </row>
    <row r="227" spans="23:2541" x14ac:dyDescent="0.25"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  <c r="CSP227" s="2"/>
      <c r="CSQ227" s="2"/>
      <c r="CSR227" s="2"/>
      <c r="CSS227" s="2"/>
    </row>
    <row r="228" spans="23:2541" x14ac:dyDescent="0.25"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  <c r="CSP228" s="2"/>
      <c r="CSQ228" s="2"/>
      <c r="CSR228" s="2"/>
      <c r="CSS228" s="2"/>
    </row>
    <row r="229" spans="23:2541" x14ac:dyDescent="0.25"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  <c r="CSP229" s="2"/>
      <c r="CSQ229" s="2"/>
      <c r="CSR229" s="2"/>
      <c r="CSS229" s="2"/>
    </row>
    <row r="230" spans="23:2541" x14ac:dyDescent="0.25"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  <c r="CSP230" s="2"/>
      <c r="CSQ230" s="2"/>
      <c r="CSR230" s="2"/>
      <c r="CSS230" s="2"/>
    </row>
    <row r="231" spans="23:2541" x14ac:dyDescent="0.25"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  <c r="CSP231" s="2"/>
      <c r="CSQ231" s="2"/>
      <c r="CSR231" s="2"/>
      <c r="CSS231" s="2"/>
    </row>
    <row r="232" spans="23:2541" x14ac:dyDescent="0.25"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  <c r="CSP232" s="2"/>
      <c r="CSQ232" s="2"/>
      <c r="CSR232" s="2"/>
      <c r="CSS232" s="2"/>
    </row>
    <row r="233" spans="23:2541" x14ac:dyDescent="0.25"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  <c r="CSP233" s="2"/>
      <c r="CSQ233" s="2"/>
      <c r="CSR233" s="2"/>
      <c r="CSS233" s="2"/>
    </row>
    <row r="234" spans="23:2541" x14ac:dyDescent="0.25"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  <c r="CSP234" s="2"/>
      <c r="CSQ234" s="2"/>
      <c r="CSR234" s="2"/>
      <c r="CSS234" s="2"/>
    </row>
    <row r="235" spans="23:2541" x14ac:dyDescent="0.25"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  <c r="CSP235" s="2"/>
      <c r="CSQ235" s="2"/>
      <c r="CSR235" s="2"/>
      <c r="CSS235" s="2"/>
    </row>
    <row r="236" spans="23:2541" x14ac:dyDescent="0.25"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  <c r="CSP236" s="2"/>
      <c r="CSQ236" s="2"/>
      <c r="CSR236" s="2"/>
      <c r="CSS236" s="2"/>
    </row>
    <row r="237" spans="23:2541" x14ac:dyDescent="0.25"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  <c r="CSP237" s="2"/>
      <c r="CSQ237" s="2"/>
      <c r="CSR237" s="2"/>
      <c r="CSS237" s="2"/>
    </row>
    <row r="238" spans="23:2541" x14ac:dyDescent="0.25"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  <c r="CSP238" s="2"/>
      <c r="CSQ238" s="2"/>
      <c r="CSR238" s="2"/>
      <c r="CSS238" s="2"/>
    </row>
    <row r="239" spans="23:2541" x14ac:dyDescent="0.25"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  <c r="CSP239" s="2"/>
      <c r="CSQ239" s="2"/>
      <c r="CSR239" s="2"/>
      <c r="CSS239" s="2"/>
    </row>
  </sheetData>
  <mergeCells count="3">
    <mergeCell ref="A1:V1"/>
    <mergeCell ref="A2:V2"/>
    <mergeCell ref="A3:V3"/>
  </mergeCells>
  <pageMargins left="0.25" right="0.25" top="0.75" bottom="0.75" header="0.3" footer="0.3"/>
  <pageSetup paperSize="8"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Łukasz</cp:lastModifiedBy>
  <cp:lastPrinted>2016-04-15T11:14:32Z</cp:lastPrinted>
  <dcterms:created xsi:type="dcterms:W3CDTF">2016-04-15T10:11:54Z</dcterms:created>
  <dcterms:modified xsi:type="dcterms:W3CDTF">2016-04-15T11:24:46Z</dcterms:modified>
</cp:coreProperties>
</file>